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oje\Střelecká soutěž\2022\"/>
    </mc:Choice>
  </mc:AlternateContent>
  <bookViews>
    <workbookView xWindow="0" yWindow="0" windowWidth="23016" windowHeight="9168" activeTab="2"/>
  </bookViews>
  <sheets>
    <sheet name="Seznam" sheetId="1" r:id="rId1"/>
    <sheet name="Pořadí družstev" sheetId="3" r:id="rId2"/>
    <sheet name="Pořadí jednotlivců" sheetId="2" r:id="rId3"/>
  </sheets>
  <externalReferences>
    <externalReference r:id="rId4"/>
  </externalReferences>
  <definedNames>
    <definedName name="pohlaví">[1]Data!$E$3:$E$4</definedName>
  </definedNames>
  <calcPr calcId="162913"/>
  <pivotCaches>
    <pivotCache cacheId="8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6" i="2" l="1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I92" i="1"/>
  <c r="D92" i="1"/>
  <c r="E92" i="1" s="1"/>
  <c r="B92" i="1"/>
  <c r="A92" i="1"/>
  <c r="I91" i="1"/>
  <c r="D91" i="1"/>
  <c r="E91" i="1" s="1"/>
  <c r="B91" i="1"/>
  <c r="A91" i="1"/>
  <c r="L90" i="1"/>
  <c r="M90" i="1" s="1"/>
  <c r="K90" i="1"/>
  <c r="J90" i="1"/>
  <c r="I90" i="1"/>
  <c r="E90" i="1"/>
  <c r="D90" i="1"/>
  <c r="I89" i="1"/>
  <c r="D89" i="1"/>
  <c r="E89" i="1" s="1"/>
  <c r="B89" i="1"/>
  <c r="A89" i="1"/>
  <c r="I88" i="1"/>
  <c r="E88" i="1"/>
  <c r="D88" i="1"/>
  <c r="B88" i="1"/>
  <c r="A88" i="1"/>
  <c r="M87" i="1"/>
  <c r="L87" i="1"/>
  <c r="K87" i="1"/>
  <c r="J87" i="1"/>
  <c r="I87" i="1"/>
  <c r="E87" i="1"/>
  <c r="D87" i="1"/>
  <c r="I86" i="1"/>
  <c r="E86" i="1"/>
  <c r="D86" i="1"/>
  <c r="B86" i="1"/>
  <c r="A86" i="1"/>
  <c r="I85" i="1"/>
  <c r="E85" i="1"/>
  <c r="D85" i="1"/>
  <c r="B85" i="1"/>
  <c r="A85" i="1"/>
  <c r="L84" i="1"/>
  <c r="K84" i="1"/>
  <c r="J84" i="1"/>
  <c r="M84" i="1" s="1"/>
  <c r="I84" i="1"/>
  <c r="D84" i="1"/>
  <c r="E84" i="1" s="1"/>
  <c r="I83" i="1"/>
  <c r="E83" i="1"/>
  <c r="D83" i="1"/>
  <c r="B83" i="1"/>
  <c r="A83" i="1"/>
  <c r="I82" i="1"/>
  <c r="D82" i="1"/>
  <c r="E82" i="1" s="1"/>
  <c r="B82" i="1"/>
  <c r="A82" i="1"/>
  <c r="L81" i="1"/>
  <c r="K81" i="1"/>
  <c r="J81" i="1"/>
  <c r="M81" i="1" s="1"/>
  <c r="I81" i="1"/>
  <c r="D81" i="1"/>
  <c r="E81" i="1" s="1"/>
  <c r="I80" i="1"/>
  <c r="D80" i="1"/>
  <c r="E80" i="1" s="1"/>
  <c r="B80" i="1"/>
  <c r="A80" i="1"/>
  <c r="I79" i="1"/>
  <c r="D79" i="1"/>
  <c r="E79" i="1" s="1"/>
  <c r="B79" i="1"/>
  <c r="A79" i="1"/>
  <c r="L78" i="1"/>
  <c r="K78" i="1"/>
  <c r="M78" i="1" s="1"/>
  <c r="J78" i="1"/>
  <c r="I78" i="1"/>
  <c r="E78" i="1"/>
  <c r="D78" i="1"/>
  <c r="I77" i="1"/>
  <c r="D77" i="1"/>
  <c r="E77" i="1" s="1"/>
  <c r="B77" i="1"/>
  <c r="A77" i="1"/>
  <c r="I76" i="1"/>
  <c r="E76" i="1"/>
  <c r="D76" i="1"/>
  <c r="B76" i="1"/>
  <c r="A76" i="1"/>
  <c r="M75" i="1"/>
  <c r="L75" i="1"/>
  <c r="K75" i="1"/>
  <c r="J75" i="1"/>
  <c r="I75" i="1"/>
  <c r="E75" i="1"/>
  <c r="D75" i="1"/>
  <c r="I74" i="1"/>
  <c r="E74" i="1"/>
  <c r="D74" i="1"/>
  <c r="B74" i="1"/>
  <c r="A74" i="1"/>
  <c r="I73" i="1"/>
  <c r="E73" i="1"/>
  <c r="D73" i="1"/>
  <c r="B73" i="1"/>
  <c r="A73" i="1"/>
  <c r="L72" i="1"/>
  <c r="K72" i="1"/>
  <c r="J72" i="1"/>
  <c r="M72" i="1" s="1"/>
  <c r="I72" i="1"/>
  <c r="D72" i="1"/>
  <c r="E72" i="1" s="1"/>
  <c r="I71" i="1"/>
  <c r="E71" i="1"/>
  <c r="D71" i="1"/>
  <c r="B71" i="1"/>
  <c r="A71" i="1"/>
  <c r="I70" i="1"/>
  <c r="D70" i="1"/>
  <c r="E70" i="1" s="1"/>
  <c r="B70" i="1"/>
  <c r="A70" i="1"/>
  <c r="L69" i="1"/>
  <c r="K69" i="1"/>
  <c r="J69" i="1"/>
  <c r="M69" i="1" s="1"/>
  <c r="I69" i="1"/>
  <c r="D69" i="1"/>
  <c r="E69" i="1" s="1"/>
  <c r="I68" i="1"/>
  <c r="D68" i="1"/>
  <c r="E68" i="1" s="1"/>
  <c r="B68" i="1"/>
  <c r="A68" i="1"/>
  <c r="I67" i="1"/>
  <c r="D67" i="1"/>
  <c r="E67" i="1" s="1"/>
  <c r="B67" i="1"/>
  <c r="A67" i="1"/>
  <c r="L66" i="1"/>
  <c r="K66" i="1"/>
  <c r="M66" i="1" s="1"/>
  <c r="J66" i="1"/>
  <c r="I66" i="1"/>
  <c r="E66" i="1"/>
  <c r="D66" i="1"/>
  <c r="I65" i="1"/>
  <c r="D65" i="1"/>
  <c r="E65" i="1" s="1"/>
  <c r="B65" i="1"/>
  <c r="A65" i="1"/>
  <c r="I64" i="1"/>
  <c r="E64" i="1"/>
  <c r="D64" i="1"/>
  <c r="B64" i="1"/>
  <c r="A64" i="1"/>
  <c r="M63" i="1"/>
  <c r="L63" i="1"/>
  <c r="K63" i="1"/>
  <c r="J63" i="1"/>
  <c r="I63" i="1"/>
  <c r="E63" i="1"/>
  <c r="D63" i="1"/>
  <c r="I62" i="1"/>
  <c r="E62" i="1"/>
  <c r="D62" i="1"/>
  <c r="B62" i="1"/>
  <c r="A62" i="1"/>
  <c r="I61" i="1"/>
  <c r="E61" i="1"/>
  <c r="D61" i="1"/>
  <c r="B61" i="1"/>
  <c r="A61" i="1"/>
  <c r="L60" i="1"/>
  <c r="K60" i="1"/>
  <c r="J60" i="1"/>
  <c r="M60" i="1" s="1"/>
  <c r="I60" i="1"/>
  <c r="E60" i="1"/>
  <c r="D60" i="1"/>
  <c r="I59" i="1"/>
  <c r="B59" i="1"/>
  <c r="I58" i="1"/>
  <c r="B58" i="1"/>
  <c r="A58" i="1"/>
  <c r="A59" i="1" s="1"/>
  <c r="L57" i="1"/>
  <c r="J57" i="1"/>
  <c r="M57" i="1" s="1"/>
  <c r="I57" i="1"/>
  <c r="I56" i="1"/>
  <c r="D56" i="1"/>
  <c r="E56" i="1" s="1"/>
  <c r="B56" i="1"/>
  <c r="A56" i="1"/>
  <c r="I55" i="1"/>
  <c r="E55" i="1"/>
  <c r="D55" i="1"/>
  <c r="B55" i="1"/>
  <c r="A55" i="1"/>
  <c r="M54" i="1"/>
  <c r="L54" i="1"/>
  <c r="K54" i="1"/>
  <c r="J54" i="1"/>
  <c r="I54" i="1"/>
  <c r="E54" i="1"/>
  <c r="D54" i="1"/>
  <c r="I53" i="1"/>
  <c r="E53" i="1"/>
  <c r="D53" i="1"/>
  <c r="B53" i="1"/>
  <c r="A53" i="1"/>
  <c r="I52" i="1"/>
  <c r="E52" i="1"/>
  <c r="D52" i="1"/>
  <c r="B52" i="1"/>
  <c r="A52" i="1"/>
  <c r="L51" i="1"/>
  <c r="K51" i="1"/>
  <c r="J51" i="1"/>
  <c r="M51" i="1" s="1"/>
  <c r="I51" i="1"/>
  <c r="E51" i="1"/>
  <c r="D51" i="1"/>
  <c r="I50" i="1"/>
  <c r="E50" i="1"/>
  <c r="D50" i="1"/>
  <c r="B50" i="1"/>
  <c r="A50" i="1"/>
  <c r="I49" i="1"/>
  <c r="E49" i="1"/>
  <c r="D49" i="1"/>
  <c r="B49" i="1"/>
  <c r="A49" i="1"/>
  <c r="L48" i="1"/>
  <c r="K48" i="1"/>
  <c r="J48" i="1"/>
  <c r="M48" i="1" s="1"/>
  <c r="I48" i="1"/>
  <c r="D48" i="1"/>
  <c r="E48" i="1" s="1"/>
  <c r="I47" i="1"/>
  <c r="E47" i="1"/>
  <c r="D47" i="1"/>
  <c r="B47" i="1"/>
  <c r="A47" i="1"/>
  <c r="I46" i="1"/>
  <c r="D46" i="1"/>
  <c r="E46" i="1" s="1"/>
  <c r="B46" i="1"/>
  <c r="A46" i="1"/>
  <c r="L45" i="1"/>
  <c r="K45" i="1"/>
  <c r="J45" i="1"/>
  <c r="M45" i="1" s="1"/>
  <c r="I45" i="1"/>
  <c r="E45" i="1"/>
  <c r="D45" i="1"/>
  <c r="I44" i="1"/>
  <c r="D44" i="1"/>
  <c r="E44" i="1" s="1"/>
  <c r="B44" i="1"/>
  <c r="A44" i="1"/>
  <c r="I43" i="1"/>
  <c r="E43" i="1"/>
  <c r="D43" i="1"/>
  <c r="B43" i="1"/>
  <c r="A43" i="1"/>
  <c r="M42" i="1"/>
  <c r="L42" i="1"/>
  <c r="K42" i="1"/>
  <c r="J42" i="1"/>
  <c r="I42" i="1"/>
  <c r="E42" i="1"/>
  <c r="D42" i="1"/>
  <c r="I41" i="1"/>
  <c r="E41" i="1"/>
  <c r="D41" i="1"/>
  <c r="B41" i="1"/>
  <c r="A41" i="1"/>
  <c r="I40" i="1"/>
  <c r="E40" i="1"/>
  <c r="D40" i="1"/>
  <c r="B40" i="1"/>
  <c r="A40" i="1"/>
  <c r="L39" i="1"/>
  <c r="K39" i="1"/>
  <c r="J39" i="1"/>
  <c r="M39" i="1" s="1"/>
  <c r="I39" i="1"/>
  <c r="E39" i="1"/>
  <c r="D39" i="1"/>
  <c r="I38" i="1"/>
  <c r="E38" i="1"/>
  <c r="D38" i="1"/>
  <c r="B38" i="1"/>
  <c r="A38" i="1"/>
  <c r="I37" i="1"/>
  <c r="E37" i="1"/>
  <c r="D37" i="1"/>
  <c r="B37" i="1"/>
  <c r="A37" i="1"/>
  <c r="L36" i="1"/>
  <c r="K36" i="1"/>
  <c r="J36" i="1"/>
  <c r="M36" i="1" s="1"/>
  <c r="I36" i="1"/>
  <c r="D36" i="1"/>
  <c r="E36" i="1" s="1"/>
  <c r="I35" i="1"/>
  <c r="E35" i="1"/>
  <c r="D35" i="1"/>
  <c r="B35" i="1"/>
  <c r="A35" i="1"/>
  <c r="I34" i="1"/>
  <c r="D34" i="1"/>
  <c r="E34" i="1" s="1"/>
  <c r="B34" i="1"/>
  <c r="A34" i="1"/>
  <c r="L33" i="1"/>
  <c r="K33" i="1"/>
  <c r="J33" i="1"/>
  <c r="M33" i="1" s="1"/>
  <c r="I33" i="1"/>
  <c r="E33" i="1"/>
  <c r="D33" i="1"/>
  <c r="I32" i="1"/>
  <c r="D32" i="1"/>
  <c r="E32" i="1" s="1"/>
  <c r="B32" i="1"/>
  <c r="A32" i="1"/>
  <c r="I31" i="1"/>
  <c r="E31" i="1"/>
  <c r="D31" i="1"/>
  <c r="B31" i="1"/>
  <c r="A31" i="1"/>
  <c r="M30" i="1"/>
  <c r="L30" i="1"/>
  <c r="K30" i="1"/>
  <c r="J30" i="1"/>
  <c r="I30" i="1"/>
  <c r="E30" i="1"/>
  <c r="D30" i="1"/>
  <c r="I29" i="1"/>
  <c r="E29" i="1"/>
  <c r="D29" i="1"/>
  <c r="B29" i="1"/>
  <c r="A29" i="1"/>
  <c r="I28" i="1"/>
  <c r="E28" i="1"/>
  <c r="D28" i="1"/>
  <c r="B28" i="1"/>
  <c r="A28" i="1"/>
  <c r="L27" i="1"/>
  <c r="K27" i="1"/>
  <c r="J27" i="1"/>
  <c r="M27" i="1" s="1"/>
  <c r="I27" i="1"/>
  <c r="E27" i="1"/>
  <c r="D27" i="1"/>
  <c r="I26" i="1"/>
  <c r="E26" i="1"/>
  <c r="D26" i="1"/>
  <c r="B26" i="1"/>
  <c r="A26" i="1"/>
  <c r="I25" i="1"/>
  <c r="E25" i="1"/>
  <c r="D25" i="1"/>
  <c r="B25" i="1"/>
  <c r="A25" i="1"/>
  <c r="L24" i="1"/>
  <c r="K24" i="1"/>
  <c r="J24" i="1"/>
  <c r="M24" i="1" s="1"/>
  <c r="I24" i="1"/>
  <c r="D24" i="1"/>
  <c r="E24" i="1" s="1"/>
  <c r="I23" i="1"/>
  <c r="E23" i="1"/>
  <c r="D23" i="1"/>
  <c r="B23" i="1"/>
  <c r="A23" i="1"/>
  <c r="I22" i="1"/>
  <c r="D22" i="1"/>
  <c r="E22" i="1" s="1"/>
  <c r="B22" i="1"/>
  <c r="A22" i="1"/>
  <c r="L21" i="1"/>
  <c r="K21" i="1"/>
  <c r="J21" i="1"/>
  <c r="M21" i="1" s="1"/>
  <c r="I21" i="1"/>
  <c r="E21" i="1"/>
  <c r="D21" i="1"/>
  <c r="I20" i="1"/>
  <c r="D20" i="1"/>
  <c r="E20" i="1" s="1"/>
  <c r="B20" i="1"/>
  <c r="A20" i="1"/>
  <c r="I19" i="1"/>
  <c r="E19" i="1"/>
  <c r="D19" i="1"/>
  <c r="B19" i="1"/>
  <c r="A19" i="1"/>
  <c r="M18" i="1"/>
  <c r="L18" i="1"/>
  <c r="K18" i="1"/>
  <c r="J18" i="1"/>
  <c r="I18" i="1"/>
  <c r="E18" i="1"/>
  <c r="D18" i="1"/>
  <c r="I17" i="1"/>
  <c r="E17" i="1"/>
  <c r="D17" i="1"/>
  <c r="B17" i="1"/>
  <c r="A17" i="1"/>
  <c r="I16" i="1"/>
  <c r="E16" i="1"/>
  <c r="D16" i="1"/>
  <c r="B16" i="1"/>
  <c r="A16" i="1"/>
  <c r="L15" i="1"/>
  <c r="K15" i="1"/>
  <c r="J15" i="1"/>
  <c r="M15" i="1" s="1"/>
  <c r="I15" i="1"/>
  <c r="E15" i="1"/>
  <c r="D15" i="1"/>
  <c r="I14" i="1"/>
  <c r="E14" i="1"/>
  <c r="D14" i="1"/>
  <c r="B14" i="1"/>
  <c r="A14" i="1"/>
  <c r="I13" i="1"/>
  <c r="E13" i="1"/>
  <c r="D13" i="1"/>
  <c r="B13" i="1"/>
  <c r="A13" i="1"/>
  <c r="L12" i="1"/>
  <c r="K12" i="1"/>
  <c r="J12" i="1"/>
  <c r="M12" i="1" s="1"/>
  <c r="I12" i="1"/>
  <c r="D12" i="1"/>
  <c r="E12" i="1" s="1"/>
  <c r="I11" i="1"/>
  <c r="E11" i="1"/>
  <c r="D11" i="1"/>
  <c r="B11" i="1"/>
  <c r="A11" i="1"/>
  <c r="I10" i="1"/>
  <c r="D10" i="1"/>
  <c r="E10" i="1" s="1"/>
  <c r="B10" i="1"/>
  <c r="A10" i="1"/>
  <c r="L9" i="1"/>
  <c r="K9" i="1"/>
  <c r="J9" i="1"/>
  <c r="M9" i="1" s="1"/>
  <c r="I9" i="1"/>
  <c r="E9" i="1"/>
  <c r="D9" i="1"/>
  <c r="I8" i="1"/>
  <c r="D8" i="1"/>
  <c r="E8" i="1" s="1"/>
  <c r="B8" i="1"/>
  <c r="A8" i="1"/>
  <c r="I7" i="1"/>
  <c r="E7" i="1"/>
  <c r="D7" i="1"/>
  <c r="B7" i="1"/>
  <c r="A7" i="1"/>
  <c r="M6" i="1"/>
  <c r="L6" i="1"/>
  <c r="K6" i="1"/>
  <c r="J6" i="1"/>
  <c r="I6" i="1"/>
  <c r="E6" i="1"/>
  <c r="D6" i="1"/>
  <c r="I5" i="1"/>
  <c r="E5" i="1"/>
  <c r="D5" i="1"/>
  <c r="B5" i="1"/>
  <c r="A5" i="1"/>
  <c r="I4" i="1"/>
  <c r="E4" i="1"/>
  <c r="D4" i="1"/>
  <c r="B4" i="1"/>
  <c r="A4" i="1"/>
  <c r="L3" i="1"/>
  <c r="K3" i="1"/>
  <c r="J3" i="1"/>
  <c r="M3" i="1" s="1"/>
  <c r="I3" i="1"/>
  <c r="E3" i="1"/>
  <c r="D3" i="1"/>
</calcChain>
</file>

<file path=xl/sharedStrings.xml><?xml version="1.0" encoding="utf-8"?>
<sst xmlns="http://schemas.openxmlformats.org/spreadsheetml/2006/main" count="193" uniqueCount="107">
  <si>
    <t>Družstvo číslo</t>
  </si>
  <si>
    <t>Název družstva</t>
  </si>
  <si>
    <t>Hodnost, titul, jméno a příjmení</t>
  </si>
  <si>
    <t>Sloupec1</t>
  </si>
  <si>
    <t>M/Ž</t>
  </si>
  <si>
    <t>Pi vz. 82 - 25</t>
  </si>
  <si>
    <t>Pi vz. 82 - 50</t>
  </si>
  <si>
    <t>Sa vz. 58 - 50</t>
  </si>
  <si>
    <t>Celkem</t>
  </si>
  <si>
    <t>Celkem Pi-25</t>
  </si>
  <si>
    <t>Celkem Pi-50</t>
  </si>
  <si>
    <t>Celkem Sa-50</t>
  </si>
  <si>
    <t>Družstvo celkem</t>
  </si>
  <si>
    <t>VÚ 4312 Strakonice</t>
  </si>
  <si>
    <t>kpt. Lukáš Perný</t>
  </si>
  <si>
    <t>rtm. Jan Pavlík</t>
  </si>
  <si>
    <t>rtn. Jiří Hoffman</t>
  </si>
  <si>
    <t>Klub historických zbraní + KVZ Počátky</t>
  </si>
  <si>
    <t>Ing. Tomáš Kohout</t>
  </si>
  <si>
    <t>Tomáš Vávrovský</t>
  </si>
  <si>
    <t>Bohumil Herceg</t>
  </si>
  <si>
    <t>Veteráni UN České Budějovice</t>
  </si>
  <si>
    <t>por. v.v. Bc. Bohumír Tomášek, DiS.</t>
  </si>
  <si>
    <t>pplk. v.v. Ing. Štefan Krasňan</t>
  </si>
  <si>
    <t>pplk. v.v. Ing. Milan Čajdík</t>
  </si>
  <si>
    <t>KVV ČB</t>
  </si>
  <si>
    <t>mjr. Ing. Patrik Strosser</t>
  </si>
  <si>
    <t>kpt. Mgr. Martin Petr</t>
  </si>
  <si>
    <t>kpt. Ing. David Nekola</t>
  </si>
  <si>
    <t>Městská policie České Budějovice</t>
  </si>
  <si>
    <t>str. Miroslav Žižka</t>
  </si>
  <si>
    <t>str. Pavel Šesták</t>
  </si>
  <si>
    <t>str. Martin Klíma</t>
  </si>
  <si>
    <t>KVZ VLTAVA Týn nad Vltavou</t>
  </si>
  <si>
    <t>Petr Kališ</t>
  </si>
  <si>
    <t>Ladislav Žemlička</t>
  </si>
  <si>
    <t>Marie Žemličková</t>
  </si>
  <si>
    <t>VP Tábor</t>
  </si>
  <si>
    <t>kpt. Jan Dvořák</t>
  </si>
  <si>
    <t>kpt. David Šenkýř</t>
  </si>
  <si>
    <t>npor. Tomáš Klečka</t>
  </si>
  <si>
    <t>pěší rota AZ KVV ČB I</t>
  </si>
  <si>
    <t>svob. Roman Kainráth</t>
  </si>
  <si>
    <t>rtn. Martin Koubek</t>
  </si>
  <si>
    <t>svob. Vladimír Sova</t>
  </si>
  <si>
    <t xml:space="preserve">II HZS Jihočeského kraje </t>
  </si>
  <si>
    <t>Martin Škulina</t>
  </si>
  <si>
    <t>Roman Bílek</t>
  </si>
  <si>
    <t>Miroslav Bauer</t>
  </si>
  <si>
    <t>Jednota ČsOL Písek</t>
  </si>
  <si>
    <t>Ing. Rudolf Peleška</t>
  </si>
  <si>
    <t>Ing. Pavel Myslík</t>
  </si>
  <si>
    <t>Mgr. Bc. Eva Veselá, MPA á</t>
  </si>
  <si>
    <t>KVZ při ÚVS Jindřichův Hradec</t>
  </si>
  <si>
    <t>mjr. v.v. Petr Pokovba</t>
  </si>
  <si>
    <t>nprap. Jaroslav Sokolík</t>
  </si>
  <si>
    <t>Michal Štrobl</t>
  </si>
  <si>
    <t>VŠTE</t>
  </si>
  <si>
    <t>Ing. Petr Oros</t>
  </si>
  <si>
    <t>Ing. Jan Oros</t>
  </si>
  <si>
    <t>Ing. Milan Bukáček</t>
  </si>
  <si>
    <t>Vazební věznice České Budějovice</t>
  </si>
  <si>
    <t>ppor. Jakub Hes</t>
  </si>
  <si>
    <t>pprap. Petr Macháček</t>
  </si>
  <si>
    <t>pprap. Tomáš Louženský</t>
  </si>
  <si>
    <t>VÚ 684808 + pěší rota AZ</t>
  </si>
  <si>
    <t>mjr. Ing. Pavel Netrval</t>
  </si>
  <si>
    <t>o.z. Ing. Martina Michková</t>
  </si>
  <si>
    <t>rtn. Jiří Bumba</t>
  </si>
  <si>
    <t>Velitelství teritoria Tábor</t>
  </si>
  <si>
    <t>plk. gšt. Ing. Vlastimil Duchoň</t>
  </si>
  <si>
    <t>mjr. Mgr. Petr Šturc</t>
  </si>
  <si>
    <t>prap. Jitka Bluďovská</t>
  </si>
  <si>
    <t>KVZ Policie Počátky</t>
  </si>
  <si>
    <t>Miroslav Koch st.</t>
  </si>
  <si>
    <t>Miroslav Koch ml.</t>
  </si>
  <si>
    <t>Viktor Fuksa</t>
  </si>
  <si>
    <t xml:space="preserve">I HZS Jihočeského kraje </t>
  </si>
  <si>
    <t>Jaroslav Harvalík</t>
  </si>
  <si>
    <t>Jiří Bauer</t>
  </si>
  <si>
    <t>Eduard Šimeček</t>
  </si>
  <si>
    <t>AHNM</t>
  </si>
  <si>
    <t>Veronika Dušáková</t>
  </si>
  <si>
    <t>Eva Karlíčková</t>
  </si>
  <si>
    <t>Zuzana Pohořalová</t>
  </si>
  <si>
    <t>ÚÚř</t>
  </si>
  <si>
    <t>pplk. Ing. Marián Varga</t>
  </si>
  <si>
    <t>m</t>
  </si>
  <si>
    <t>s.z. Renata Kopřivová</t>
  </si>
  <si>
    <t>s.z. Ing. Miroslav Meleg</t>
  </si>
  <si>
    <t>AVZO Chvalšiny</t>
  </si>
  <si>
    <t>prap. v z. Josef Kočí</t>
  </si>
  <si>
    <t>mjr. v z. Jan Kejř</t>
  </si>
  <si>
    <t>rtm. v z. Petr Horčička</t>
  </si>
  <si>
    <t>KVZ Fruko Jindřichův Hradec</t>
  </si>
  <si>
    <t>Ing. Vojtěch Brejžek</t>
  </si>
  <si>
    <t>Vladimír Vejslík</t>
  </si>
  <si>
    <t>Jiří Švihálek</t>
  </si>
  <si>
    <t>Pořadí družstev</t>
  </si>
  <si>
    <t>Družstva</t>
  </si>
  <si>
    <t>Družstvo Pi-25</t>
  </si>
  <si>
    <t>Družstvo Sa-50</t>
  </si>
  <si>
    <t>Pořadí jednotlivců</t>
  </si>
  <si>
    <t>Jednotlivci</t>
  </si>
  <si>
    <t xml:space="preserve">Pi vz. 82 - 25 </t>
  </si>
  <si>
    <t xml:space="preserve">Sa vz. 58 - 50 </t>
  </si>
  <si>
    <t xml:space="preserve">Družstvo číslo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</si>
</sst>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color theme="9" tint="0.59999389629810485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theme="7" tint="0.3999755851924192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theme="7" tint="0.3999755851924192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theme="7" tint="0.3999755851924192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shrinkToFit="1"/>
      <protection locked="0"/>
    </xf>
    <xf numFmtId="0" fontId="3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shrinkToFi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shrinkToFit="1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5" fillId="0" borderId="5" xfId="0" applyNumberFormat="1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shrinkToFit="1"/>
    </xf>
    <xf numFmtId="0" fontId="5" fillId="0" borderId="7" xfId="0" applyNumberFormat="1" applyFont="1" applyFill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shrinkToFit="1"/>
    </xf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Protection="1"/>
    <xf numFmtId="0" fontId="3" fillId="0" borderId="10" xfId="0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/>
      <protection locked="0"/>
    </xf>
    <xf numFmtId="0" fontId="5" fillId="0" borderId="11" xfId="0" applyNumberFormat="1" applyFont="1" applyFill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  <protection locked="0"/>
    </xf>
    <xf numFmtId="0" fontId="8" fillId="0" borderId="6" xfId="0" applyFont="1" applyFill="1" applyBorder="1" applyAlignment="1" applyProtection="1">
      <alignment shrinkToFit="1"/>
      <protection locked="0"/>
    </xf>
    <xf numFmtId="0" fontId="8" fillId="0" borderId="6" xfId="0" applyFont="1" applyFill="1" applyBorder="1" applyProtection="1">
      <protection locked="0"/>
    </xf>
    <xf numFmtId="0" fontId="3" fillId="0" borderId="6" xfId="0" applyFont="1" applyFill="1" applyBorder="1" applyProtection="1"/>
    <xf numFmtId="0" fontId="3" fillId="0" borderId="6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shrinkToFit="1"/>
    </xf>
    <xf numFmtId="0" fontId="8" fillId="0" borderId="0" xfId="0" applyFont="1" applyFill="1" applyBorder="1" applyProtection="1">
      <protection locked="0"/>
    </xf>
    <xf numFmtId="0" fontId="8" fillId="0" borderId="10" xfId="0" applyFont="1" applyFill="1" applyBorder="1" applyAlignment="1" applyProtection="1">
      <alignment shrinkToFit="1"/>
    </xf>
    <xf numFmtId="0" fontId="8" fillId="0" borderId="1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shrinkToFit="1"/>
      <protection locked="0"/>
    </xf>
    <xf numFmtId="0" fontId="9" fillId="0" borderId="0" xfId="0" applyFont="1" applyFill="1" applyBorder="1" applyAlignment="1" applyProtection="1">
      <alignment shrinkToFit="1"/>
    </xf>
    <xf numFmtId="0" fontId="9" fillId="0" borderId="10" xfId="0" applyFont="1" applyFill="1" applyBorder="1" applyAlignment="1" applyProtection="1">
      <alignment shrinkToFit="1"/>
    </xf>
    <xf numFmtId="0" fontId="3" fillId="0" borderId="6" xfId="0" applyFont="1" applyFill="1" applyBorder="1" applyAlignment="1" applyProtection="1">
      <alignment shrinkToFit="1"/>
      <protection locked="0"/>
    </xf>
    <xf numFmtId="0" fontId="3" fillId="0" borderId="6" xfId="0" applyFont="1" applyFill="1" applyBorder="1" applyProtection="1">
      <protection locked="0"/>
    </xf>
    <xf numFmtId="0" fontId="9" fillId="0" borderId="6" xfId="0" applyFont="1" applyFill="1" applyBorder="1" applyAlignment="1" applyProtection="1">
      <alignment shrinkToFit="1"/>
      <protection locked="0"/>
    </xf>
    <xf numFmtId="0" fontId="9" fillId="0" borderId="6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1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shrinkToFit="1"/>
      <protection locked="0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2" fillId="0" borderId="0" xfId="0" pivotButton="1" applyFont="1"/>
    <xf numFmtId="0" fontId="2" fillId="0" borderId="0" xfId="0" pivotButton="1" applyFont="1" applyAlignment="1">
      <alignment horizontal="center"/>
    </xf>
  </cellXfs>
  <cellStyles count="1">
    <cellStyle name="Normální" xfId="0" builtinId="0"/>
  </cellStyles>
  <dxfs count="82"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color rgb="FFFF0000"/>
      </font>
    </dxf>
    <dxf>
      <font>
        <b/>
      </font>
    </dxf>
    <dxf>
      <font>
        <b/>
      </font>
    </dxf>
    <dxf>
      <font>
        <i/>
      </font>
    </dxf>
    <dxf>
      <font>
        <i/>
      </font>
    </dxf>
    <dxf>
      <font>
        <b/>
      </font>
    </dxf>
    <dxf>
      <font>
        <b/>
      </font>
    </dxf>
    <dxf>
      <font>
        <u/>
      </font>
    </dxf>
    <dxf>
      <font>
        <u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double">
          <color theme="7" tint="0.39997558519241921"/>
        </left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double">
          <color theme="7" tint="0.3999755851924192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0" hidden="0"/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9" tint="0.39994506668294322"/>
      </font>
    </dxf>
    <dxf>
      <font>
        <color theme="9" tint="0.79998168889431442"/>
      </font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theme="9" tint="0.39994506668294322"/>
      </font>
    </dxf>
    <dxf>
      <font>
        <color theme="9" tint="0.79998168889431442"/>
      </font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</dxfs>
  <tableStyles count="1" defaultTableStyle="TableStyleMedium2" defaultPivotStyle="PivotStyleLight16">
    <tableStyle name="Styl tabulky 1" pivot="0" count="5">
      <tableStyleElement type="headerRow" dxfId="81"/>
      <tableStyleElement type="lastColumn" dxfId="80"/>
      <tableStyleElement type="firstRowStripe" dxfId="79"/>
      <tableStyleElement type="secondRowStripe" dxfId="78"/>
      <tableStyleElement type="lastHeaderCell" dxfId="7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&#253;sledky%20st&#345;eleck&#225;%20sout&#283;&#3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eznam"/>
      <sheetName val="Startovní listina"/>
      <sheetName val="List2"/>
      <sheetName val="Pořadí družstva"/>
      <sheetName val="Pořadí jednotlivci"/>
      <sheetName val="Pořadí družstev - graf"/>
      <sheetName val=" pořadí"/>
    </sheetNames>
    <sheetDataSet>
      <sheetData sheetId="0">
        <row r="3">
          <cell r="E3" t="str">
            <v>m</v>
          </cell>
        </row>
        <row r="4">
          <cell r="E4" t="str">
            <v>ž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V&#253;sledky%20st&#345;eleck&#225;%20sout&#283;&#382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Lapáček" refreshedDate="44680.308589004628" createdVersion="5" refreshedVersion="6" minRefreshableVersion="3" recordCount="90">
  <cacheSource type="worksheet">
    <worksheetSource name="Tabulka1" r:id="rId2"/>
  </cacheSource>
  <cacheFields count="13">
    <cacheField name="Družstvo číslo" numFmtId="0">
      <sharedItems containsSemiMixedTypes="0" containsString="0" containsNumber="1" containsInteger="1" minValue="1" maxValue="130" count="3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105"/>
        <n v="116"/>
        <n v="124"/>
        <n v="125"/>
        <n v="126"/>
        <n v="127"/>
        <n v="128"/>
        <n v="129"/>
        <n v="130"/>
      </sharedItems>
    </cacheField>
    <cacheField name="Název družstva" numFmtId="0">
      <sharedItems containsBlank="1" containsMixedTypes="1" containsNumber="1" containsInteger="1" minValue="0" maxValue="0" count="23">
        <s v="VÚ 4312 Strakonice"/>
        <s v="Klub historických zbraní + KVZ Počátky"/>
        <s v="Veteráni UN České Budějovice"/>
        <s v="KVV ČB"/>
        <s v="Městská policie České Budějovice"/>
        <s v="KVZ VLTAVA Týn nad Vltavou"/>
        <s v="VP Tábor"/>
        <s v="pěší rota AZ KVV ČB I"/>
        <s v="II HZS Jihočeského kraje "/>
        <s v="Jednota ČsOL Písek"/>
        <s v="KVZ při ÚVS Jindřichův Hradec"/>
        <s v="VŠTE"/>
        <s v="Vazební věznice České Budějovice"/>
        <s v="VÚ 684808 + pěší rota AZ"/>
        <s v="Velitelství teritoria Tábor"/>
        <s v="KVZ Policie Počátky"/>
        <s v="I HZS Jihočeského kraje "/>
        <s v="AHNM"/>
        <s v="ÚÚř"/>
        <s v="AVZO Chvalšiny"/>
        <s v="KVZ Fruko Jindřichův Hradec"/>
        <m/>
        <n v="0"/>
      </sharedItems>
    </cacheField>
    <cacheField name="Hodnost, titul, jméno a příjmení" numFmtId="0">
      <sharedItems containsBlank="1" count="64">
        <s v="kpt. Lukáš Perný"/>
        <s v="rtm. Jan Pavlík"/>
        <s v="rtn. Jiří Hoffman"/>
        <s v="Ing. Tomáš Kohout"/>
        <s v="Tomáš Vávrovský"/>
        <s v="Bohumil Herceg"/>
        <s v="por. v.v. Bc. Bohumír Tomášek, DiS."/>
        <s v="pplk. v.v. Ing. Štefan Krasňan"/>
        <s v="pplk. v.v. Ing. Milan Čajdík"/>
        <s v="mjr. Ing. Patrik Strosser"/>
        <s v="kpt. Mgr. Martin Petr"/>
        <s v="kpt. Ing. David Nekola"/>
        <s v="str. Miroslav Žižka"/>
        <s v="str. Pavel Šesták"/>
        <s v="str. Martin Klíma"/>
        <s v="Petr Kališ"/>
        <s v="Ladislav Žemlička"/>
        <s v="Marie Žemličková"/>
        <s v="kpt. Jan Dvořák"/>
        <s v="kpt. David Šenkýř"/>
        <s v="npor. Tomáš Klečka"/>
        <s v="svob. Roman Kainráth"/>
        <s v="rtn. Martin Koubek"/>
        <s v="svob. Vladimír Sova"/>
        <s v="Martin Škulina"/>
        <s v="Roman Bílek"/>
        <s v="Miroslav Bauer"/>
        <s v="Ing. Rudolf Peleška"/>
        <s v="Ing. Pavel Myslík"/>
        <s v="Mgr. Bc. Eva Veselá, MPA á"/>
        <s v="mjr. v.v. Petr Pokovba"/>
        <s v="nprap. Jaroslav Sokolík"/>
        <s v="Michal Štrobl"/>
        <s v="Ing. Petr Oros"/>
        <s v="Ing. Jan Oros"/>
        <s v="Ing. Milan Bukáček"/>
        <s v="ppor. Jakub Hes"/>
        <s v="pprap. Petr Macháček"/>
        <s v="pprap. Tomáš Louženský"/>
        <s v="mjr. Ing. Pavel Netrval"/>
        <s v="o.z. Ing. Martina Michková"/>
        <s v="rtn. Jiří Bumba"/>
        <s v="plk. gšt. Ing. Vlastimil Duchoň"/>
        <s v="mjr. Mgr. Petr Šturc"/>
        <s v="prap. Jitka Bluďovská"/>
        <s v="Miroslav Koch st."/>
        <s v="Miroslav Koch ml."/>
        <s v="Viktor Fuksa"/>
        <s v="Jaroslav Harvalík"/>
        <s v="Jiří Bauer"/>
        <s v="Eduard Šimeček"/>
        <s v="Veronika Dušáková"/>
        <s v="Eva Karlíčková"/>
        <s v="Zuzana Pohořalová"/>
        <s v="pplk. Ing. Marián Varga"/>
        <s v="s.z. Renata Kopřivová"/>
        <s v="s.z. Ing. Miroslav Meleg"/>
        <s v="prap. v z. Josef Kočí"/>
        <s v="mjr. v z. Jan Kejř"/>
        <s v="rtm. v z. Petr Horčička"/>
        <s v="Ing. Vojtěch Brejžek"/>
        <s v="Vladimír Vejslík"/>
        <s v="Jiří Švihálek"/>
        <m/>
      </sharedItems>
    </cacheField>
    <cacheField name="Sloupec1" numFmtId="0">
      <sharedItems containsBlank="1"/>
    </cacheField>
    <cacheField name="M/Ž" numFmtId="0">
      <sharedItems count="3">
        <s v="m"/>
        <s v="ž"/>
        <s v=""/>
      </sharedItems>
    </cacheField>
    <cacheField name="Pi vz. 82 - 25" numFmtId="0">
      <sharedItems containsString="0" containsBlank="1" containsNumber="1" containsInteger="1" minValue="6" maxValue="96"/>
    </cacheField>
    <cacheField name="Pi vz. 82 - 50" numFmtId="0">
      <sharedItems containsString="0" containsBlank="1" containsNumber="1" containsInteger="1" minValue="0" maxValue="0"/>
    </cacheField>
    <cacheField name="Sa vz. 58 - 50" numFmtId="0">
      <sharedItems containsString="0" containsBlank="1" containsNumber="1" containsInteger="1" minValue="0" maxValue="98"/>
    </cacheField>
    <cacheField name="Celkem" numFmtId="0">
      <sharedItems containsSemiMixedTypes="0" containsString="0" containsNumber="1" containsInteger="1" minValue="0" maxValue="192" count="45">
        <n v="192"/>
        <n v="148"/>
        <n v="184"/>
        <n v="144"/>
        <n v="175"/>
        <n v="159"/>
        <n v="149"/>
        <n v="119"/>
        <n v="69"/>
        <n v="140"/>
        <n v="173"/>
        <n v="155"/>
        <n v="163"/>
        <n v="160"/>
        <n v="182"/>
        <n v="190"/>
        <n v="181"/>
        <n v="170"/>
        <n v="164"/>
        <n v="154"/>
        <n v="171"/>
        <n v="108"/>
        <n v="124"/>
        <n v="172"/>
        <n v="153"/>
        <n v="179"/>
        <n v="191"/>
        <n v="166"/>
        <n v="174"/>
        <n v="122"/>
        <n v="157"/>
        <n v="161"/>
        <n v="169"/>
        <n v="183"/>
        <n v="146"/>
        <n v="128"/>
        <n v="138"/>
        <n v="78"/>
        <n v="64"/>
        <n v="27"/>
        <n v="168"/>
        <n v="60"/>
        <n v="147"/>
        <n v="131"/>
        <n v="0"/>
      </sharedItems>
    </cacheField>
    <cacheField name="Celkem Pi-25" numFmtId="0">
      <sharedItems containsString="0" containsBlank="1" containsNumber="1" containsInteger="1" minValue="0" maxValue="278"/>
    </cacheField>
    <cacheField name="Celkem Pi-50" numFmtId="0">
      <sharedItems containsString="0" containsBlank="1" containsNumber="1" containsInteger="1" minValue="0" maxValue="0"/>
    </cacheField>
    <cacheField name="Celkem Sa-50" numFmtId="0">
      <sharedItems containsString="0" containsBlank="1" containsNumber="1" containsInteger="1" minValue="0" maxValue="284"/>
    </cacheField>
    <cacheField name="Družstvo celkem" numFmtId="0">
      <sharedItems containsString="0" containsBlank="1" containsNumber="1" containsInteger="1" minValue="0" maxValue="541" count="23">
        <n v="524"/>
        <m/>
        <n v="478"/>
        <n v="337"/>
        <n v="468"/>
        <n v="505"/>
        <n v="541"/>
        <n v="502"/>
        <n v="500"/>
        <n v="407"/>
        <n v="465"/>
        <n v="533"/>
        <n v="520"/>
        <n v="540"/>
        <n v="403"/>
        <n v="490"/>
        <n v="526"/>
        <n v="412"/>
        <n v="169"/>
        <n v="375"/>
        <n v="489"/>
        <n v="535"/>
        <n v="0"/>
      </sharedItems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0">
  <r>
    <x v="0"/>
    <x v="0"/>
    <x v="0"/>
    <s v="ý"/>
    <x v="0"/>
    <n v="94"/>
    <m/>
    <n v="98"/>
    <x v="0"/>
    <n v="240"/>
    <n v="0"/>
    <n v="284"/>
    <x v="0"/>
  </r>
  <r>
    <x v="0"/>
    <x v="0"/>
    <x v="1"/>
    <s v="k"/>
    <x v="0"/>
    <n v="58"/>
    <m/>
    <n v="90"/>
    <x v="1"/>
    <m/>
    <m/>
    <m/>
    <x v="1"/>
  </r>
  <r>
    <x v="0"/>
    <x v="0"/>
    <x v="2"/>
    <s v="n"/>
    <x v="0"/>
    <n v="88"/>
    <m/>
    <n v="96"/>
    <x v="2"/>
    <m/>
    <m/>
    <m/>
    <x v="1"/>
  </r>
  <r>
    <x v="1"/>
    <x v="1"/>
    <x v="3"/>
    <s v="t"/>
    <x v="0"/>
    <n v="72"/>
    <m/>
    <n v="72"/>
    <x v="3"/>
    <n v="233"/>
    <n v="0"/>
    <n v="245"/>
    <x v="2"/>
  </r>
  <r>
    <x v="1"/>
    <x v="1"/>
    <x v="4"/>
    <s v="ý"/>
    <x v="0"/>
    <n v="86"/>
    <m/>
    <n v="89"/>
    <x v="4"/>
    <m/>
    <m/>
    <m/>
    <x v="1"/>
  </r>
  <r>
    <x v="1"/>
    <x v="1"/>
    <x v="5"/>
    <s v="g"/>
    <x v="0"/>
    <n v="75"/>
    <m/>
    <n v="84"/>
    <x v="5"/>
    <m/>
    <m/>
    <m/>
    <x v="1"/>
  </r>
  <r>
    <x v="2"/>
    <x v="2"/>
    <x v="6"/>
    <s v="."/>
    <x v="0"/>
    <n v="78"/>
    <m/>
    <n v="71"/>
    <x v="6"/>
    <n v="148"/>
    <n v="0"/>
    <n v="189"/>
    <x v="3"/>
  </r>
  <r>
    <x v="2"/>
    <x v="2"/>
    <x v="7"/>
    <s v="n"/>
    <x v="0"/>
    <n v="29"/>
    <m/>
    <n v="90"/>
    <x v="7"/>
    <m/>
    <m/>
    <m/>
    <x v="1"/>
  </r>
  <r>
    <x v="2"/>
    <x v="2"/>
    <x v="8"/>
    <s v="k"/>
    <x v="0"/>
    <n v="41"/>
    <m/>
    <n v="28"/>
    <x v="8"/>
    <m/>
    <m/>
    <m/>
    <x v="1"/>
  </r>
  <r>
    <x v="3"/>
    <x v="3"/>
    <x v="9"/>
    <s v="r"/>
    <x v="0"/>
    <n v="59"/>
    <m/>
    <n v="81"/>
    <x v="9"/>
    <n v="215"/>
    <n v="0"/>
    <n v="253"/>
    <x v="4"/>
  </r>
  <r>
    <x v="3"/>
    <x v="3"/>
    <x v="10"/>
    <s v="r"/>
    <x v="0"/>
    <n v="86"/>
    <m/>
    <n v="87"/>
    <x v="10"/>
    <m/>
    <m/>
    <m/>
    <x v="1"/>
  </r>
  <r>
    <x v="3"/>
    <x v="3"/>
    <x v="11"/>
    <s v="a"/>
    <x v="0"/>
    <n v="70"/>
    <m/>
    <n v="85"/>
    <x v="11"/>
    <m/>
    <m/>
    <m/>
    <x v="1"/>
  </r>
  <r>
    <x v="4"/>
    <x v="4"/>
    <x v="12"/>
    <s v="a"/>
    <x v="0"/>
    <n v="77"/>
    <m/>
    <n v="86"/>
    <x v="12"/>
    <n v="242"/>
    <n v="0"/>
    <n v="263"/>
    <x v="5"/>
  </r>
  <r>
    <x v="4"/>
    <x v="4"/>
    <x v="13"/>
    <s v="k"/>
    <x v="0"/>
    <n v="75"/>
    <m/>
    <n v="85"/>
    <x v="13"/>
    <m/>
    <m/>
    <m/>
    <x v="1"/>
  </r>
  <r>
    <x v="4"/>
    <x v="4"/>
    <x v="14"/>
    <s v="a"/>
    <x v="0"/>
    <n v="90"/>
    <m/>
    <n v="92"/>
    <x v="14"/>
    <m/>
    <m/>
    <m/>
    <x v="1"/>
  </r>
  <r>
    <x v="5"/>
    <x v="5"/>
    <x v="15"/>
    <s v="š"/>
    <x v="0"/>
    <n v="94"/>
    <m/>
    <n v="96"/>
    <x v="15"/>
    <n v="277"/>
    <n v="0"/>
    <n v="264"/>
    <x v="6"/>
  </r>
  <r>
    <x v="5"/>
    <x v="5"/>
    <x v="16"/>
    <s v="a"/>
    <x v="0"/>
    <n v="90"/>
    <m/>
    <n v="91"/>
    <x v="16"/>
    <m/>
    <m/>
    <m/>
    <x v="1"/>
  </r>
  <r>
    <x v="5"/>
    <x v="5"/>
    <x v="17"/>
    <s v="á"/>
    <x v="1"/>
    <n v="93"/>
    <m/>
    <n v="77"/>
    <x v="17"/>
    <m/>
    <m/>
    <m/>
    <x v="1"/>
  </r>
  <r>
    <x v="6"/>
    <x v="6"/>
    <x v="18"/>
    <s v="k"/>
    <x v="0"/>
    <n v="78"/>
    <m/>
    <n v="86"/>
    <x v="18"/>
    <n v="241"/>
    <n v="0"/>
    <n v="261"/>
    <x v="7"/>
  </r>
  <r>
    <x v="6"/>
    <x v="6"/>
    <x v="19"/>
    <s v="ř"/>
    <x v="0"/>
    <n v="80"/>
    <m/>
    <n v="83"/>
    <x v="12"/>
    <m/>
    <m/>
    <m/>
    <x v="1"/>
  </r>
  <r>
    <x v="6"/>
    <x v="6"/>
    <x v="20"/>
    <s v="a"/>
    <x v="0"/>
    <n v="83"/>
    <m/>
    <n v="92"/>
    <x v="4"/>
    <m/>
    <m/>
    <m/>
    <x v="1"/>
  </r>
  <r>
    <x v="7"/>
    <x v="7"/>
    <x v="21"/>
    <s v="h"/>
    <x v="0"/>
    <n v="74"/>
    <m/>
    <n v="80"/>
    <x v="19"/>
    <n v="241"/>
    <n v="0"/>
    <n v="259"/>
    <x v="8"/>
  </r>
  <r>
    <x v="7"/>
    <x v="7"/>
    <x v="22"/>
    <s v="k"/>
    <x v="0"/>
    <n v="80"/>
    <m/>
    <n v="91"/>
    <x v="20"/>
    <m/>
    <m/>
    <m/>
    <x v="1"/>
  </r>
  <r>
    <x v="7"/>
    <x v="7"/>
    <x v="23"/>
    <s v="a"/>
    <x v="0"/>
    <n v="87"/>
    <m/>
    <n v="88"/>
    <x v="4"/>
    <m/>
    <m/>
    <m/>
    <x v="1"/>
  </r>
  <r>
    <x v="8"/>
    <x v="8"/>
    <x v="24"/>
    <s v="a"/>
    <x v="0"/>
    <n v="88"/>
    <m/>
    <n v="87"/>
    <x v="4"/>
    <n v="216"/>
    <n v="0"/>
    <n v="191"/>
    <x v="9"/>
  </r>
  <r>
    <x v="8"/>
    <x v="8"/>
    <x v="25"/>
    <s v="k"/>
    <x v="0"/>
    <n v="63"/>
    <m/>
    <n v="45"/>
    <x v="21"/>
    <m/>
    <m/>
    <m/>
    <x v="1"/>
  </r>
  <r>
    <x v="8"/>
    <x v="8"/>
    <x v="26"/>
    <s v="r"/>
    <x v="0"/>
    <n v="65"/>
    <m/>
    <n v="59"/>
    <x v="22"/>
    <m/>
    <m/>
    <m/>
    <x v="1"/>
  </r>
  <r>
    <x v="9"/>
    <x v="9"/>
    <x v="27"/>
    <s v="a"/>
    <x v="0"/>
    <n v="61"/>
    <m/>
    <n v="79"/>
    <x v="9"/>
    <n v="218"/>
    <n v="0"/>
    <n v="247"/>
    <x v="10"/>
  </r>
  <r>
    <x v="9"/>
    <x v="9"/>
    <x v="28"/>
    <s v="k"/>
    <x v="0"/>
    <n v="80"/>
    <m/>
    <n v="92"/>
    <x v="23"/>
    <m/>
    <m/>
    <m/>
    <x v="1"/>
  </r>
  <r>
    <x v="9"/>
    <x v="9"/>
    <x v="29"/>
    <s v="á"/>
    <x v="1"/>
    <n v="77"/>
    <m/>
    <n v="76"/>
    <x v="24"/>
    <m/>
    <m/>
    <m/>
    <x v="1"/>
  </r>
  <r>
    <x v="10"/>
    <x v="10"/>
    <x v="30"/>
    <s v="a"/>
    <x v="0"/>
    <n v="82"/>
    <m/>
    <n v="88"/>
    <x v="17"/>
    <n v="258"/>
    <n v="0"/>
    <n v="275"/>
    <x v="11"/>
  </r>
  <r>
    <x v="10"/>
    <x v="10"/>
    <x v="31"/>
    <s v="k"/>
    <x v="0"/>
    <n v="89"/>
    <m/>
    <n v="95"/>
    <x v="2"/>
    <m/>
    <m/>
    <m/>
    <x v="1"/>
  </r>
  <r>
    <x v="10"/>
    <x v="10"/>
    <x v="32"/>
    <s v="l"/>
    <x v="0"/>
    <n v="87"/>
    <m/>
    <n v="92"/>
    <x v="25"/>
    <m/>
    <m/>
    <m/>
    <x v="1"/>
  </r>
  <r>
    <x v="11"/>
    <x v="11"/>
    <x v="33"/>
    <s v="s"/>
    <x v="0"/>
    <n v="94"/>
    <m/>
    <n v="97"/>
    <x v="26"/>
    <n v="250"/>
    <n v="0"/>
    <n v="270"/>
    <x v="12"/>
  </r>
  <r>
    <x v="11"/>
    <x v="11"/>
    <x v="34"/>
    <s v="s"/>
    <x v="0"/>
    <n v="76"/>
    <m/>
    <n v="87"/>
    <x v="12"/>
    <m/>
    <m/>
    <m/>
    <x v="1"/>
  </r>
  <r>
    <x v="11"/>
    <x v="11"/>
    <x v="35"/>
    <s v="k"/>
    <x v="0"/>
    <n v="80"/>
    <m/>
    <n v="86"/>
    <x v="27"/>
    <m/>
    <m/>
    <m/>
    <x v="1"/>
  </r>
  <r>
    <x v="12"/>
    <x v="12"/>
    <x v="36"/>
    <s v="s"/>
    <x v="0"/>
    <n v="96"/>
    <m/>
    <n v="95"/>
    <x v="26"/>
    <n v="264"/>
    <n v="0"/>
    <n v="276"/>
    <x v="13"/>
  </r>
  <r>
    <x v="12"/>
    <x v="12"/>
    <x v="37"/>
    <s v="k"/>
    <x v="0"/>
    <n v="79"/>
    <m/>
    <n v="96"/>
    <x v="4"/>
    <m/>
    <m/>
    <m/>
    <x v="1"/>
  </r>
  <r>
    <x v="12"/>
    <x v="12"/>
    <x v="38"/>
    <s v="ý"/>
    <x v="0"/>
    <n v="89"/>
    <m/>
    <n v="85"/>
    <x v="28"/>
    <m/>
    <m/>
    <m/>
    <x v="1"/>
  </r>
  <r>
    <x v="13"/>
    <x v="13"/>
    <x v="39"/>
    <s v="l"/>
    <x v="0"/>
    <n v="53"/>
    <m/>
    <n v="69"/>
    <x v="29"/>
    <n v="182"/>
    <n v="0"/>
    <n v="221"/>
    <x v="14"/>
  </r>
  <r>
    <x v="13"/>
    <x v="13"/>
    <x v="40"/>
    <s v="á"/>
    <x v="1"/>
    <n v="55"/>
    <m/>
    <n v="69"/>
    <x v="22"/>
    <m/>
    <m/>
    <m/>
    <x v="1"/>
  </r>
  <r>
    <x v="13"/>
    <x v="13"/>
    <x v="41"/>
    <s v="a"/>
    <x v="0"/>
    <n v="74"/>
    <m/>
    <n v="83"/>
    <x v="30"/>
    <m/>
    <m/>
    <m/>
    <x v="1"/>
  </r>
  <r>
    <x v="14"/>
    <x v="14"/>
    <x v="42"/>
    <s v="ň"/>
    <x v="0"/>
    <n v="84"/>
    <m/>
    <n v="88"/>
    <x v="23"/>
    <n v="235"/>
    <n v="0"/>
    <n v="255"/>
    <x v="15"/>
  </r>
  <r>
    <x v="14"/>
    <x v="14"/>
    <x v="43"/>
    <s v="c"/>
    <x v="0"/>
    <n v="63"/>
    <m/>
    <n v="94"/>
    <x v="30"/>
    <m/>
    <m/>
    <m/>
    <x v="1"/>
  </r>
  <r>
    <x v="14"/>
    <x v="14"/>
    <x v="44"/>
    <s v="á"/>
    <x v="1"/>
    <n v="88"/>
    <m/>
    <n v="73"/>
    <x v="31"/>
    <m/>
    <m/>
    <m/>
    <x v="1"/>
  </r>
  <r>
    <x v="15"/>
    <x v="15"/>
    <x v="45"/>
    <s v="."/>
    <x v="0"/>
    <n v="88"/>
    <m/>
    <n v="81"/>
    <x v="32"/>
    <n v="268"/>
    <n v="0"/>
    <n v="258"/>
    <x v="16"/>
  </r>
  <r>
    <x v="15"/>
    <x v="15"/>
    <x v="46"/>
    <s v="."/>
    <x v="0"/>
    <n v="88"/>
    <m/>
    <n v="95"/>
    <x v="33"/>
    <m/>
    <m/>
    <m/>
    <x v="1"/>
  </r>
  <r>
    <x v="15"/>
    <x v="15"/>
    <x v="47"/>
    <s v="a"/>
    <x v="0"/>
    <n v="92"/>
    <m/>
    <n v="82"/>
    <x v="28"/>
    <m/>
    <m/>
    <m/>
    <x v="1"/>
  </r>
  <r>
    <x v="16"/>
    <x v="16"/>
    <x v="48"/>
    <s v="k"/>
    <x v="0"/>
    <n v="62"/>
    <m/>
    <n v="84"/>
    <x v="34"/>
    <n v="167"/>
    <n v="0"/>
    <n v="245"/>
    <x v="17"/>
  </r>
  <r>
    <x v="16"/>
    <x v="16"/>
    <x v="49"/>
    <s v="r"/>
    <x v="0"/>
    <n v="41"/>
    <m/>
    <n v="87"/>
    <x v="35"/>
    <m/>
    <m/>
    <m/>
    <x v="1"/>
  </r>
  <r>
    <x v="16"/>
    <x v="16"/>
    <x v="50"/>
    <s v="k"/>
    <x v="0"/>
    <n v="64"/>
    <m/>
    <n v="74"/>
    <x v="36"/>
    <m/>
    <m/>
    <m/>
    <x v="1"/>
  </r>
  <r>
    <x v="17"/>
    <x v="17"/>
    <x v="51"/>
    <s v="á"/>
    <x v="1"/>
    <n v="6"/>
    <m/>
    <n v="72"/>
    <x v="37"/>
    <n v="49"/>
    <n v="0"/>
    <n v="120"/>
    <x v="18"/>
  </r>
  <r>
    <x v="17"/>
    <x v="17"/>
    <x v="52"/>
    <s v="á"/>
    <x v="1"/>
    <n v="16"/>
    <m/>
    <n v="48"/>
    <x v="38"/>
    <m/>
    <m/>
    <m/>
    <x v="1"/>
  </r>
  <r>
    <x v="17"/>
    <x v="17"/>
    <x v="53"/>
    <s v="á"/>
    <x v="1"/>
    <n v="27"/>
    <m/>
    <n v="0"/>
    <x v="39"/>
    <m/>
    <m/>
    <m/>
    <x v="1"/>
  </r>
  <r>
    <x v="18"/>
    <x v="18"/>
    <x v="54"/>
    <m/>
    <x v="0"/>
    <n v="79"/>
    <n v="0"/>
    <n v="89"/>
    <x v="40"/>
    <n v="169"/>
    <m/>
    <n v="206"/>
    <x v="19"/>
  </r>
  <r>
    <x v="18"/>
    <x v="18"/>
    <x v="55"/>
    <m/>
    <x v="0"/>
    <n v="18"/>
    <m/>
    <n v="42"/>
    <x v="41"/>
    <m/>
    <m/>
    <m/>
    <x v="1"/>
  </r>
  <r>
    <x v="18"/>
    <x v="18"/>
    <x v="56"/>
    <m/>
    <x v="0"/>
    <n v="72"/>
    <m/>
    <n v="75"/>
    <x v="42"/>
    <m/>
    <m/>
    <m/>
    <x v="1"/>
  </r>
  <r>
    <x v="19"/>
    <x v="19"/>
    <x v="57"/>
    <s v="í"/>
    <x v="0"/>
    <n v="87"/>
    <m/>
    <n v="92"/>
    <x v="25"/>
    <n v="213"/>
    <n v="0"/>
    <n v="276"/>
    <x v="20"/>
  </r>
  <r>
    <x v="19"/>
    <x v="19"/>
    <x v="58"/>
    <s v="ř"/>
    <x v="0"/>
    <n v="40"/>
    <m/>
    <n v="91"/>
    <x v="43"/>
    <m/>
    <m/>
    <m/>
    <x v="1"/>
  </r>
  <r>
    <x v="19"/>
    <x v="19"/>
    <x v="59"/>
    <s v="a"/>
    <x v="0"/>
    <n v="86"/>
    <m/>
    <n v="93"/>
    <x v="25"/>
    <m/>
    <m/>
    <m/>
    <x v="1"/>
  </r>
  <r>
    <x v="20"/>
    <x v="20"/>
    <x v="60"/>
    <s v="k"/>
    <x v="0"/>
    <n v="95"/>
    <m/>
    <n v="80"/>
    <x v="4"/>
    <n v="278"/>
    <n v="0"/>
    <n v="257"/>
    <x v="21"/>
  </r>
  <r>
    <x v="20"/>
    <x v="20"/>
    <x v="61"/>
    <s v="k"/>
    <x v="0"/>
    <n v="89"/>
    <m/>
    <n v="92"/>
    <x v="16"/>
    <m/>
    <m/>
    <m/>
    <x v="1"/>
  </r>
  <r>
    <x v="20"/>
    <x v="20"/>
    <x v="62"/>
    <s v="k"/>
    <x v="0"/>
    <n v="94"/>
    <m/>
    <n v="85"/>
    <x v="25"/>
    <m/>
    <m/>
    <m/>
    <x v="1"/>
  </r>
  <r>
    <x v="21"/>
    <x v="21"/>
    <x v="63"/>
    <s v=""/>
    <x v="2"/>
    <m/>
    <m/>
    <m/>
    <x v="44"/>
    <n v="0"/>
    <n v="0"/>
    <n v="0"/>
    <x v="22"/>
  </r>
  <r>
    <x v="21"/>
    <x v="22"/>
    <x v="63"/>
    <s v=""/>
    <x v="2"/>
    <m/>
    <m/>
    <m/>
    <x v="44"/>
    <m/>
    <m/>
    <m/>
    <x v="1"/>
  </r>
  <r>
    <x v="21"/>
    <x v="22"/>
    <x v="63"/>
    <s v=""/>
    <x v="2"/>
    <m/>
    <m/>
    <m/>
    <x v="44"/>
    <m/>
    <m/>
    <m/>
    <x v="1"/>
  </r>
  <r>
    <x v="22"/>
    <x v="21"/>
    <x v="63"/>
    <s v=""/>
    <x v="2"/>
    <m/>
    <m/>
    <m/>
    <x v="44"/>
    <n v="0"/>
    <n v="0"/>
    <n v="0"/>
    <x v="22"/>
  </r>
  <r>
    <x v="22"/>
    <x v="22"/>
    <x v="63"/>
    <s v=""/>
    <x v="2"/>
    <m/>
    <m/>
    <m/>
    <x v="44"/>
    <m/>
    <m/>
    <m/>
    <x v="1"/>
  </r>
  <r>
    <x v="22"/>
    <x v="22"/>
    <x v="63"/>
    <s v=""/>
    <x v="2"/>
    <m/>
    <m/>
    <m/>
    <x v="44"/>
    <m/>
    <m/>
    <m/>
    <x v="1"/>
  </r>
  <r>
    <x v="23"/>
    <x v="21"/>
    <x v="63"/>
    <s v=""/>
    <x v="2"/>
    <m/>
    <m/>
    <m/>
    <x v="44"/>
    <n v="0"/>
    <n v="0"/>
    <n v="0"/>
    <x v="22"/>
  </r>
  <r>
    <x v="23"/>
    <x v="22"/>
    <x v="63"/>
    <s v=""/>
    <x v="2"/>
    <m/>
    <m/>
    <m/>
    <x v="44"/>
    <m/>
    <m/>
    <m/>
    <x v="1"/>
  </r>
  <r>
    <x v="23"/>
    <x v="22"/>
    <x v="63"/>
    <s v=""/>
    <x v="2"/>
    <m/>
    <m/>
    <m/>
    <x v="44"/>
    <m/>
    <m/>
    <m/>
    <x v="1"/>
  </r>
  <r>
    <x v="24"/>
    <x v="21"/>
    <x v="63"/>
    <s v=""/>
    <x v="2"/>
    <m/>
    <m/>
    <m/>
    <x v="44"/>
    <n v="0"/>
    <n v="0"/>
    <n v="0"/>
    <x v="22"/>
  </r>
  <r>
    <x v="24"/>
    <x v="22"/>
    <x v="63"/>
    <s v=""/>
    <x v="2"/>
    <m/>
    <m/>
    <m/>
    <x v="44"/>
    <m/>
    <m/>
    <m/>
    <x v="1"/>
  </r>
  <r>
    <x v="24"/>
    <x v="22"/>
    <x v="63"/>
    <s v=""/>
    <x v="2"/>
    <m/>
    <m/>
    <m/>
    <x v="44"/>
    <m/>
    <m/>
    <m/>
    <x v="1"/>
  </r>
  <r>
    <x v="25"/>
    <x v="21"/>
    <x v="63"/>
    <s v=""/>
    <x v="2"/>
    <m/>
    <m/>
    <m/>
    <x v="44"/>
    <n v="0"/>
    <n v="0"/>
    <n v="0"/>
    <x v="22"/>
  </r>
  <r>
    <x v="25"/>
    <x v="22"/>
    <x v="63"/>
    <s v=""/>
    <x v="2"/>
    <m/>
    <m/>
    <m/>
    <x v="44"/>
    <m/>
    <m/>
    <m/>
    <x v="1"/>
  </r>
  <r>
    <x v="25"/>
    <x v="22"/>
    <x v="63"/>
    <s v=""/>
    <x v="2"/>
    <m/>
    <m/>
    <m/>
    <x v="44"/>
    <m/>
    <m/>
    <m/>
    <x v="1"/>
  </r>
  <r>
    <x v="26"/>
    <x v="21"/>
    <x v="63"/>
    <s v=""/>
    <x v="2"/>
    <m/>
    <m/>
    <m/>
    <x v="44"/>
    <n v="0"/>
    <n v="0"/>
    <n v="0"/>
    <x v="22"/>
  </r>
  <r>
    <x v="26"/>
    <x v="22"/>
    <x v="63"/>
    <s v=""/>
    <x v="2"/>
    <m/>
    <m/>
    <m/>
    <x v="44"/>
    <m/>
    <m/>
    <m/>
    <x v="1"/>
  </r>
  <r>
    <x v="26"/>
    <x v="22"/>
    <x v="63"/>
    <s v=""/>
    <x v="2"/>
    <m/>
    <m/>
    <m/>
    <x v="44"/>
    <m/>
    <m/>
    <m/>
    <x v="1"/>
  </r>
  <r>
    <x v="27"/>
    <x v="21"/>
    <x v="63"/>
    <s v=""/>
    <x v="2"/>
    <m/>
    <m/>
    <m/>
    <x v="44"/>
    <n v="0"/>
    <n v="0"/>
    <n v="0"/>
    <x v="22"/>
  </r>
  <r>
    <x v="27"/>
    <x v="22"/>
    <x v="63"/>
    <s v=""/>
    <x v="2"/>
    <m/>
    <m/>
    <m/>
    <x v="44"/>
    <m/>
    <m/>
    <m/>
    <x v="1"/>
  </r>
  <r>
    <x v="27"/>
    <x v="22"/>
    <x v="63"/>
    <s v=""/>
    <x v="2"/>
    <m/>
    <m/>
    <m/>
    <x v="44"/>
    <m/>
    <m/>
    <m/>
    <x v="1"/>
  </r>
  <r>
    <x v="28"/>
    <x v="21"/>
    <x v="63"/>
    <s v=""/>
    <x v="2"/>
    <m/>
    <m/>
    <m/>
    <x v="44"/>
    <n v="0"/>
    <n v="0"/>
    <n v="0"/>
    <x v="22"/>
  </r>
  <r>
    <x v="28"/>
    <x v="22"/>
    <x v="63"/>
    <s v=""/>
    <x v="2"/>
    <m/>
    <m/>
    <m/>
    <x v="44"/>
    <m/>
    <m/>
    <m/>
    <x v="1"/>
  </r>
  <r>
    <x v="28"/>
    <x v="22"/>
    <x v="63"/>
    <s v=""/>
    <x v="2"/>
    <m/>
    <m/>
    <m/>
    <x v="44"/>
    <m/>
    <m/>
    <m/>
    <x v="1"/>
  </r>
  <r>
    <x v="29"/>
    <x v="21"/>
    <x v="63"/>
    <s v=""/>
    <x v="2"/>
    <m/>
    <m/>
    <m/>
    <x v="44"/>
    <n v="0"/>
    <n v="0"/>
    <n v="0"/>
    <x v="22"/>
  </r>
  <r>
    <x v="29"/>
    <x v="22"/>
    <x v="63"/>
    <s v=""/>
    <x v="2"/>
    <m/>
    <m/>
    <m/>
    <x v="44"/>
    <m/>
    <m/>
    <m/>
    <x v="1"/>
  </r>
  <r>
    <x v="29"/>
    <x v="22"/>
    <x v="63"/>
    <s v=""/>
    <x v="2"/>
    <m/>
    <m/>
    <m/>
    <x v="44"/>
    <m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1" cacheId="8" applyNumberFormats="0" applyBorderFormats="0" applyFontFormats="0" applyPatternFormats="0" applyAlignmentFormats="0" applyWidthHeightFormats="1" dataCaption="Hodnoty" updatedVersion="6" minRefreshableVersion="3" useAutoFormatting="1" rowGrandTotals="0" colGrandTotals="0" itemPrintTitles="1" createdVersion="5" indent="0" outline="1" outlineData="1" multipleFieldFilters="0" rowHeaderCaption="Družstva">
  <location ref="A3:C45" firstHeaderRow="0" firstDataRow="1" firstDataCol="1"/>
  <pivotFields count="13">
    <pivotField showAll="0" sortType="ascending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Row" showAll="0">
      <items count="24">
        <item h="1" x="21"/>
        <item x="20"/>
        <item x="14"/>
        <item x="9"/>
        <item x="2"/>
        <item x="4"/>
        <item x="15"/>
        <item x="5"/>
        <item x="10"/>
        <item x="0"/>
        <item x="19"/>
        <item x="16"/>
        <item x="8"/>
        <item x="12"/>
        <item x="6"/>
        <item x="22"/>
        <item x="18"/>
        <item x="11"/>
        <item x="17"/>
        <item x="1"/>
        <item x="3"/>
        <item x="7"/>
        <item x="13"/>
        <item t="default"/>
      </items>
    </pivotField>
    <pivotField showAll="0"/>
    <pivotField showAll="0" defaultSubtotal="0"/>
    <pivotField showAll="0"/>
    <pivotField showAll="0"/>
    <pivotField showAll="0"/>
    <pivotField showAll="0"/>
    <pivotField showAll="0" defaultSubtotal="0"/>
    <pivotField dataField="1" showAll="0"/>
    <pivotField showAll="0"/>
    <pivotField dataField="1" showAll="0"/>
    <pivotField axis="axisRow" showAll="0" sortType="descending" defaultSubtotal="0">
      <items count="23">
        <item h="1" x="1"/>
        <item x="6"/>
        <item x="13"/>
        <item x="21"/>
        <item x="11"/>
        <item x="16"/>
        <item x="0"/>
        <item x="12"/>
        <item x="5"/>
        <item x="7"/>
        <item x="8"/>
        <item x="15"/>
        <item x="20"/>
        <item x="2"/>
        <item x="4"/>
        <item x="10"/>
        <item x="17"/>
        <item x="9"/>
        <item x="14"/>
        <item x="19"/>
        <item x="3"/>
        <item x="18"/>
        <item h="1" x="22"/>
      </items>
    </pivotField>
  </pivotFields>
  <rowFields count="2">
    <field x="12"/>
    <field x="1"/>
  </rowFields>
  <rowItems count="42">
    <i>
      <x v="1"/>
    </i>
    <i r="1">
      <x v="7"/>
    </i>
    <i>
      <x v="2"/>
    </i>
    <i r="1">
      <x v="13"/>
    </i>
    <i>
      <x v="3"/>
    </i>
    <i r="1">
      <x v="1"/>
    </i>
    <i>
      <x v="4"/>
    </i>
    <i r="1">
      <x v="8"/>
    </i>
    <i>
      <x v="5"/>
    </i>
    <i r="1">
      <x v="6"/>
    </i>
    <i>
      <x v="6"/>
    </i>
    <i r="1">
      <x v="9"/>
    </i>
    <i>
      <x v="7"/>
    </i>
    <i r="1">
      <x v="17"/>
    </i>
    <i>
      <x v="8"/>
    </i>
    <i r="1">
      <x v="5"/>
    </i>
    <i>
      <x v="9"/>
    </i>
    <i r="1">
      <x v="14"/>
    </i>
    <i>
      <x v="10"/>
    </i>
    <i r="1">
      <x v="21"/>
    </i>
    <i>
      <x v="11"/>
    </i>
    <i r="1">
      <x v="2"/>
    </i>
    <i>
      <x v="12"/>
    </i>
    <i r="1">
      <x v="10"/>
    </i>
    <i>
      <x v="13"/>
    </i>
    <i r="1">
      <x v="19"/>
    </i>
    <i>
      <x v="14"/>
    </i>
    <i r="1">
      <x v="20"/>
    </i>
    <i>
      <x v="15"/>
    </i>
    <i r="1">
      <x v="3"/>
    </i>
    <i>
      <x v="16"/>
    </i>
    <i r="1">
      <x v="11"/>
    </i>
    <i>
      <x v="17"/>
    </i>
    <i r="1">
      <x v="12"/>
    </i>
    <i>
      <x v="18"/>
    </i>
    <i r="1">
      <x v="22"/>
    </i>
    <i>
      <x v="19"/>
    </i>
    <i r="1">
      <x v="16"/>
    </i>
    <i>
      <x v="20"/>
    </i>
    <i r="1">
      <x v="4"/>
    </i>
    <i>
      <x v="21"/>
    </i>
    <i r="1">
      <x v="18"/>
    </i>
  </rowItems>
  <colFields count="1">
    <field x="-2"/>
  </colFields>
  <colItems count="2">
    <i>
      <x/>
    </i>
    <i i="1">
      <x v="1"/>
    </i>
  </colItems>
  <dataFields count="2">
    <dataField name="Družstvo Pi-25" fld="9" baseField="0" baseItem="7"/>
    <dataField name="Družstvo Sa-50" fld="11" baseField="0" baseItem="7"/>
  </dataFields>
  <formats count="10">
    <format dxfId="1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7">
      <pivotArea field="0" type="button" dataOnly="0" labelOnly="1" outline="0"/>
    </format>
    <format dxfId="1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">
      <pivotArea dataOnly="0" labelOnly="1" fieldPosition="0">
        <references count="1">
          <reference field="12" count="0"/>
        </references>
      </pivotArea>
    </format>
    <format dxfId="20">
      <pivotArea dataOnly="0" labelOnly="1" fieldPosition="0">
        <references count="1">
          <reference field="12" count="0"/>
        </references>
      </pivotArea>
    </format>
    <format dxfId="21">
      <pivotArea field="12" type="button" dataOnly="0" labelOnly="1" outline="0" axis="axisRow" fieldPosition="0"/>
    </format>
    <format dxfId="22">
      <pivotArea field="1" type="button" dataOnly="0" labelOnly="1" outline="0" axis="axisRow" fieldPosition="1"/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ontingenční tabulka2" cacheId="8" applyNumberFormats="0" applyBorderFormats="0" applyFontFormats="0" applyPatternFormats="0" applyAlignmentFormats="0" applyWidthHeightFormats="1" dataCaption="Hodnoty" updatedVersion="6" minRefreshableVersion="3" useAutoFormatting="1" rowGrandTotals="0" colGrandTotals="0" itemPrintTitles="1" createdVersion="5" indent="0" outline="1" outlineData="1" multipleFieldFilters="0" rowHeaderCaption="Jednotlivci">
  <location ref="A3:D110" firstHeaderRow="0" firstDataRow="1" firstDataCol="1"/>
  <pivotFields count="13">
    <pivotField dataField="1" showAll="0" defaultSubtotal="0"/>
    <pivotField showAll="0" defaultSubtotal="0"/>
    <pivotField axis="axisRow" showAll="0" sortType="descending" defaultSubtotal="0">
      <items count="64">
        <item h="1" x="63"/>
        <item x="60"/>
        <item x="61"/>
        <item x="62"/>
        <item x="42"/>
        <item x="44"/>
        <item x="6"/>
        <item x="7"/>
        <item x="8"/>
        <item x="47"/>
        <item x="5"/>
        <item x="15"/>
        <item x="16"/>
        <item x="17"/>
        <item x="30"/>
        <item x="32"/>
        <item x="37"/>
        <item x="57"/>
        <item x="58"/>
        <item x="59"/>
        <item x="29"/>
        <item x="54"/>
        <item x="33"/>
        <item x="36"/>
        <item x="38"/>
        <item x="12"/>
        <item x="13"/>
        <item x="14"/>
        <item x="31"/>
        <item x="45"/>
        <item x="46"/>
        <item x="0"/>
        <item x="1"/>
        <item x="18"/>
        <item x="19"/>
        <item x="20"/>
        <item x="55"/>
        <item x="50"/>
        <item x="24"/>
        <item x="25"/>
        <item x="26"/>
        <item x="43"/>
        <item x="34"/>
        <item x="39"/>
        <item x="40"/>
        <item x="51"/>
        <item x="52"/>
        <item x="53"/>
        <item x="3"/>
        <item x="4"/>
        <item x="2"/>
        <item x="9"/>
        <item x="10"/>
        <item x="11"/>
        <item x="21"/>
        <item x="22"/>
        <item x="23"/>
        <item x="27"/>
        <item x="28"/>
        <item x="35"/>
        <item x="41"/>
        <item x="48"/>
        <item x="49"/>
        <item x="56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 defaultSubtotal="0"/>
    <pivotField showAll="0" defaultSubtotal="0">
      <items count="3">
        <item x="2"/>
        <item x="0"/>
        <item x="1"/>
      </items>
    </pivotField>
    <pivotField dataField="1" showAll="0" defaultSubtotal="0"/>
    <pivotField showAll="0" defaultSubtotal="0"/>
    <pivotField dataField="1" showAll="0" defaultSubtotal="0"/>
    <pivotField axis="axisRow" showAll="0" sortType="descending" defaultSubtotal="0">
      <items count="45">
        <item x="0"/>
        <item x="26"/>
        <item x="15"/>
        <item x="2"/>
        <item x="33"/>
        <item x="14"/>
        <item x="16"/>
        <item x="25"/>
        <item x="4"/>
        <item x="28"/>
        <item x="10"/>
        <item x="23"/>
        <item x="20"/>
        <item x="17"/>
        <item x="32"/>
        <item x="40"/>
        <item x="27"/>
        <item x="18"/>
        <item x="12"/>
        <item x="31"/>
        <item x="13"/>
        <item x="5"/>
        <item x="30"/>
        <item x="11"/>
        <item x="19"/>
        <item x="24"/>
        <item x="6"/>
        <item x="1"/>
        <item x="42"/>
        <item x="34"/>
        <item x="3"/>
        <item x="9"/>
        <item x="36"/>
        <item x="43"/>
        <item x="35"/>
        <item x="22"/>
        <item x="29"/>
        <item x="7"/>
        <item x="21"/>
        <item x="37"/>
        <item x="8"/>
        <item x="38"/>
        <item x="41"/>
        <item x="39"/>
        <item x="44"/>
      </items>
    </pivotField>
    <pivotField showAll="0" defaultSubtotal="0"/>
    <pivotField showAll="0" defaultSubtotal="0"/>
    <pivotField showAll="0" defaultSubtotal="0"/>
    <pivotField showAll="0" defaultSubtotal="0"/>
  </pivotFields>
  <rowFields count="2">
    <field x="8"/>
    <field x="2"/>
  </rowFields>
  <rowItems count="107">
    <i>
      <x/>
    </i>
    <i r="1">
      <x v="31"/>
    </i>
    <i>
      <x v="1"/>
    </i>
    <i r="1">
      <x v="22"/>
    </i>
    <i r="1">
      <x v="23"/>
    </i>
    <i>
      <x v="2"/>
    </i>
    <i r="1">
      <x v="11"/>
    </i>
    <i>
      <x v="3"/>
    </i>
    <i r="1">
      <x v="50"/>
    </i>
    <i r="1">
      <x v="28"/>
    </i>
    <i>
      <x v="4"/>
    </i>
    <i r="1">
      <x v="30"/>
    </i>
    <i>
      <x v="5"/>
    </i>
    <i r="1">
      <x v="27"/>
    </i>
    <i>
      <x v="6"/>
    </i>
    <i r="1">
      <x v="2"/>
    </i>
    <i r="1">
      <x v="12"/>
    </i>
    <i>
      <x v="7"/>
    </i>
    <i r="1">
      <x v="19"/>
    </i>
    <i r="1">
      <x v="17"/>
    </i>
    <i r="1">
      <x v="15"/>
    </i>
    <i r="1">
      <x v="3"/>
    </i>
    <i>
      <x v="8"/>
    </i>
    <i r="1">
      <x v="16"/>
    </i>
    <i r="1">
      <x v="35"/>
    </i>
    <i r="1">
      <x v="49"/>
    </i>
    <i r="1">
      <x v="56"/>
    </i>
    <i r="1">
      <x v="38"/>
    </i>
    <i r="1">
      <x v="1"/>
    </i>
    <i>
      <x v="9"/>
    </i>
    <i r="1">
      <x v="24"/>
    </i>
    <i r="1">
      <x v="9"/>
    </i>
    <i>
      <x v="10"/>
    </i>
    <i r="1">
      <x v="52"/>
    </i>
    <i>
      <x v="11"/>
    </i>
    <i r="1">
      <x v="58"/>
    </i>
    <i r="1">
      <x v="4"/>
    </i>
    <i>
      <x v="12"/>
    </i>
    <i r="1">
      <x v="55"/>
    </i>
    <i>
      <x v="13"/>
    </i>
    <i r="1">
      <x v="14"/>
    </i>
    <i r="1">
      <x v="13"/>
    </i>
    <i>
      <x v="14"/>
    </i>
    <i r="1">
      <x v="29"/>
    </i>
    <i>
      <x v="15"/>
    </i>
    <i r="1">
      <x v="21"/>
    </i>
    <i>
      <x v="16"/>
    </i>
    <i r="1">
      <x v="59"/>
    </i>
    <i>
      <x v="17"/>
    </i>
    <i r="1">
      <x v="33"/>
    </i>
    <i>
      <x v="18"/>
    </i>
    <i r="1">
      <x v="42"/>
    </i>
    <i r="1">
      <x v="25"/>
    </i>
    <i r="1">
      <x v="34"/>
    </i>
    <i>
      <x v="19"/>
    </i>
    <i r="1">
      <x v="5"/>
    </i>
    <i>
      <x v="20"/>
    </i>
    <i r="1">
      <x v="26"/>
    </i>
    <i>
      <x v="21"/>
    </i>
    <i r="1">
      <x v="10"/>
    </i>
    <i>
      <x v="22"/>
    </i>
    <i r="1">
      <x v="41"/>
    </i>
    <i r="1">
      <x v="60"/>
    </i>
    <i>
      <x v="23"/>
    </i>
    <i r="1">
      <x v="53"/>
    </i>
    <i>
      <x v="24"/>
    </i>
    <i r="1">
      <x v="54"/>
    </i>
    <i>
      <x v="25"/>
    </i>
    <i r="1">
      <x v="20"/>
    </i>
    <i>
      <x v="26"/>
    </i>
    <i r="1">
      <x v="6"/>
    </i>
    <i>
      <x v="27"/>
    </i>
    <i r="1">
      <x v="32"/>
    </i>
    <i>
      <x v="28"/>
    </i>
    <i r="1">
      <x v="63"/>
    </i>
    <i>
      <x v="29"/>
    </i>
    <i r="1">
      <x v="61"/>
    </i>
    <i>
      <x v="30"/>
    </i>
    <i r="1">
      <x v="48"/>
    </i>
    <i>
      <x v="31"/>
    </i>
    <i r="1">
      <x v="51"/>
    </i>
    <i r="1">
      <x v="57"/>
    </i>
    <i>
      <x v="32"/>
    </i>
    <i r="1">
      <x v="37"/>
    </i>
    <i>
      <x v="33"/>
    </i>
    <i r="1">
      <x v="18"/>
    </i>
    <i>
      <x v="34"/>
    </i>
    <i r="1">
      <x v="62"/>
    </i>
    <i>
      <x v="35"/>
    </i>
    <i r="1">
      <x v="44"/>
    </i>
    <i r="1">
      <x v="40"/>
    </i>
    <i>
      <x v="36"/>
    </i>
    <i r="1">
      <x v="43"/>
    </i>
    <i>
      <x v="37"/>
    </i>
    <i r="1">
      <x v="7"/>
    </i>
    <i>
      <x v="38"/>
    </i>
    <i r="1">
      <x v="39"/>
    </i>
    <i>
      <x v="39"/>
    </i>
    <i r="1">
      <x v="45"/>
    </i>
    <i>
      <x v="40"/>
    </i>
    <i r="1">
      <x v="8"/>
    </i>
    <i>
      <x v="41"/>
    </i>
    <i r="1">
      <x v="46"/>
    </i>
    <i>
      <x v="42"/>
    </i>
    <i r="1">
      <x v="36"/>
    </i>
    <i>
      <x v="43"/>
    </i>
    <i r="1">
      <x v="47"/>
    </i>
  </rowItems>
  <colFields count="1">
    <field x="-2"/>
  </colFields>
  <colItems count="3">
    <i>
      <x/>
    </i>
    <i i="1">
      <x v="1"/>
    </i>
    <i i="2">
      <x v="2"/>
    </i>
  </colItems>
  <dataFields count="3">
    <dataField name="Pi vz. 82 - 25 " fld="5" baseField="7" baseItem="0"/>
    <dataField name="Sa vz. 58 - 50 " fld="7" baseField="7" baseItem="0"/>
    <dataField name="Družstvo číslo " fld="0" baseField="8" baseItem="2"/>
  </dataFields>
  <formats count="13">
    <format dxfId="0">
      <pivotArea field="8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outline="0" collapsedLevelsAreSubtotals="1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dataOnly="0" labelOnly="1" fieldPosition="0">
        <references count="1">
          <reference field="8" count="0"/>
        </references>
      </pivotArea>
    </format>
    <format dxfId="5">
      <pivotArea dataOnly="0" labelOnly="1" fieldPosition="0">
        <references count="1">
          <reference field="8" count="0"/>
        </references>
      </pivotArea>
    </format>
    <format dxfId="6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2"/>
          </reference>
          <reference field="8" count="1">
            <x v="44"/>
          </reference>
        </references>
      </pivotArea>
    </format>
    <format dxfId="8">
      <pivotArea collapsedLevelsAreSubtotals="1" fieldPosition="0">
        <references count="3">
          <reference field="4294967294" count="1" selected="0">
            <x v="2"/>
          </reference>
          <reference field="2" count="1">
            <x v="0"/>
          </reference>
          <reference field="8" count="1" selected="0">
            <x v="44"/>
          </reference>
        </references>
      </pivotArea>
    </format>
    <format dxfId="9">
      <pivotArea collapsedLevelsAreSubtotals="1" fieldPosition="0">
        <references count="2">
          <reference field="4294967294" count="1" selected="0">
            <x v="2"/>
          </reference>
          <reference field="8" count="1">
            <x v="44"/>
          </reference>
        </references>
      </pivotArea>
    </format>
    <format dxfId="10">
      <pivotArea collapsedLevelsAreSubtotals="1" fieldPosition="0">
        <references count="3">
          <reference field="4294967294" count="1" selected="0">
            <x v="2"/>
          </reference>
          <reference field="2" count="1">
            <x v="0"/>
          </reference>
          <reference field="8" count="1" selected="0">
            <x v="44"/>
          </reference>
        </references>
      </pivotArea>
    </format>
    <format dxfId="11">
      <pivotArea collapsedLevelsAreSubtotals="1" fieldPosition="0">
        <references count="2">
          <reference field="4294967294" count="1" selected="0">
            <x v="2"/>
          </reference>
          <reference field="8" count="1">
            <x v="44"/>
          </reference>
        </references>
      </pivotArea>
    </format>
    <format dxfId="12">
      <pivotArea collapsedLevelsAreSubtotals="1" fieldPosition="0">
        <references count="3">
          <reference field="4294967294" count="1" selected="0">
            <x v="2"/>
          </reference>
          <reference field="2" count="1">
            <x v="0"/>
          </reference>
          <reference field="8" count="1" selected="0">
            <x v="44"/>
          </reference>
        </references>
      </pivotArea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ulka1" displayName="Tabulka1" ref="A2:M92" totalsRowShown="0" headerRowDxfId="38" dataDxfId="37" headerRowBorderDxfId="36">
  <autoFilter ref="A2:M92"/>
  <sortState ref="A3:M92">
    <sortCondition ref="A2:A92"/>
  </sortState>
  <tableColumns count="13">
    <tableColumn id="1" name="Družstvo číslo" dataDxfId="35"/>
    <tableColumn id="2" name="Název družstva" dataDxfId="34"/>
    <tableColumn id="3" name="Hodnost, titul, jméno a příjmení" dataDxfId="33"/>
    <tableColumn id="13" name="Sloupec1" dataDxfId="32">
      <calculatedColumnFormula>RIGHT(Tabulka1[[#This Row],[Hodnost, titul, jméno a příjmení]],1)</calculatedColumnFormula>
    </tableColumn>
    <tableColumn id="11" name="M/Ž" dataDxfId="31">
      <calculatedColumnFormula>IF(Tabulka1[[#This Row],[Sloupec1]]="","",IF(Tabulka1[[#This Row],[Sloupec1]]="á","ž","m"))</calculatedColumnFormula>
    </tableColumn>
    <tableColumn id="4" name="Pi vz. 82 - 25" dataDxfId="30"/>
    <tableColumn id="5" name="Pi vz. 82 - 50" dataDxfId="29"/>
    <tableColumn id="6" name="Sa vz. 58 - 50" dataDxfId="28"/>
    <tableColumn id="7" name="Celkem" dataDxfId="27">
      <calculatedColumnFormula>SUM(Tabulka1[[#This Row],[Pi vz. 82 - 25]:[Sa vz. 58 - 50]])</calculatedColumnFormula>
    </tableColumn>
    <tableColumn id="8" name="Celkem Pi-25" dataDxfId="26"/>
    <tableColumn id="9" name="Celkem Pi-50" dataDxfId="25"/>
    <tableColumn id="10" name="Celkem Sa-50" dataDxfId="24"/>
    <tableColumn id="12" name="Družstvo celkem" dataDxfId="23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workbookViewId="0">
      <selection activeCell="C19" sqref="C19"/>
    </sheetView>
  </sheetViews>
  <sheetFormatPr defaultColWidth="15.6640625" defaultRowHeight="15.6" outlineLevelCol="1" x14ac:dyDescent="0.3"/>
  <cols>
    <col min="1" max="1" width="16.21875" style="1" customWidth="1"/>
    <col min="2" max="2" width="33.88671875" style="2" customWidth="1"/>
    <col min="3" max="3" width="46.21875" style="3" customWidth="1"/>
    <col min="4" max="4" width="6" style="3" hidden="1" customWidth="1"/>
    <col min="5" max="5" width="4.21875" style="3" hidden="1" customWidth="1" outlineLevel="1"/>
    <col min="6" max="6" width="15.6640625" style="1" collapsed="1"/>
    <col min="7" max="7" width="0" style="1" hidden="1" customWidth="1"/>
    <col min="8" max="9" width="15.6640625" style="1"/>
    <col min="10" max="10" width="15.6640625" style="3"/>
    <col min="11" max="11" width="0" style="3" hidden="1" customWidth="1"/>
    <col min="12" max="12" width="15.6640625" style="3"/>
    <col min="13" max="13" width="17.33203125" style="3" customWidth="1"/>
    <col min="14" max="16384" width="15.6640625" style="3"/>
  </cols>
  <sheetData>
    <row r="1" spans="1:13" ht="16.2" thickBot="1" x14ac:dyDescent="0.35"/>
    <row r="2" spans="1:13" s="8" customFormat="1" ht="16.2" thickBot="1" x14ac:dyDescent="0.35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7" t="s">
        <v>12</v>
      </c>
    </row>
    <row r="3" spans="1:13" ht="17.399999999999999" x14ac:dyDescent="0.3">
      <c r="A3" s="9">
        <v>1</v>
      </c>
      <c r="B3" s="10" t="s">
        <v>13</v>
      </c>
      <c r="C3" s="11" t="s">
        <v>14</v>
      </c>
      <c r="D3" s="12" t="str">
        <f>RIGHT(Tabulka1[[#This Row],[Hodnost, titul, jméno a příjmení]],1)</f>
        <v>ý</v>
      </c>
      <c r="E3" s="13" t="str">
        <f>IF(Tabulka1[[#This Row],[Sloupec1]]="","",IF(Tabulka1[[#This Row],[Sloupec1]]="á","ž","m"))</f>
        <v>m</v>
      </c>
      <c r="F3" s="14">
        <v>94</v>
      </c>
      <c r="G3" s="14"/>
      <c r="H3" s="14">
        <v>98</v>
      </c>
      <c r="I3" s="15">
        <f>SUM(Tabulka1[[#This Row],[Pi vz. 82 - 25]:[Sa vz. 58 - 50]])</f>
        <v>192</v>
      </c>
      <c r="J3" s="13">
        <f>SUM(F3:F5)</f>
        <v>240</v>
      </c>
      <c r="K3" s="13">
        <f>SUM(G3:G5)</f>
        <v>0</v>
      </c>
      <c r="L3" s="16">
        <f>SUM(H3:H5)</f>
        <v>284</v>
      </c>
      <c r="M3" s="17">
        <f>SUM(Tabulka1[[#This Row],[Celkem Pi-25]:[Celkem Sa-50]])</f>
        <v>524</v>
      </c>
    </row>
    <row r="4" spans="1:13" ht="18" x14ac:dyDescent="0.35">
      <c r="A4" s="18">
        <f>A3</f>
        <v>1</v>
      </c>
      <c r="B4" s="19" t="str">
        <f>B3</f>
        <v>VÚ 4312 Strakonice</v>
      </c>
      <c r="C4" s="11" t="s">
        <v>15</v>
      </c>
      <c r="D4" s="12" t="str">
        <f>RIGHT(Tabulka1[[#This Row],[Hodnost, titul, jméno a příjmení]],1)</f>
        <v>k</v>
      </c>
      <c r="E4" s="13" t="str">
        <f>IF(Tabulka1[[#This Row],[Sloupec1]]="","",IF(Tabulka1[[#This Row],[Sloupec1]]="á","ž","m"))</f>
        <v>m</v>
      </c>
      <c r="F4" s="14">
        <v>58</v>
      </c>
      <c r="G4" s="14"/>
      <c r="H4" s="14">
        <v>90</v>
      </c>
      <c r="I4" s="20">
        <f>SUM(Tabulka1[[#This Row],[Pi vz. 82 - 25]:[Sa vz. 58 - 50]])</f>
        <v>148</v>
      </c>
      <c r="J4" s="13"/>
      <c r="K4" s="13"/>
      <c r="L4" s="13"/>
      <c r="M4" s="21"/>
    </row>
    <row r="5" spans="1:13" ht="18.600000000000001" thickBot="1" x14ac:dyDescent="0.4">
      <c r="A5" s="22">
        <f>A3</f>
        <v>1</v>
      </c>
      <c r="B5" s="23" t="str">
        <f>B3</f>
        <v>VÚ 4312 Strakonice</v>
      </c>
      <c r="C5" s="24" t="s">
        <v>16</v>
      </c>
      <c r="D5" s="25" t="str">
        <f>RIGHT(Tabulka1[[#This Row],[Hodnost, titul, jméno a příjmení]],1)</f>
        <v>n</v>
      </c>
      <c r="E5" s="26" t="str">
        <f>IF(Tabulka1[[#This Row],[Sloupec1]]="","",IF(Tabulka1[[#This Row],[Sloupec1]]="á","ž","m"))</f>
        <v>m</v>
      </c>
      <c r="F5" s="27">
        <v>88</v>
      </c>
      <c r="G5" s="27"/>
      <c r="H5" s="27">
        <v>96</v>
      </c>
      <c r="I5" s="28">
        <f>SUM(Tabulka1[[#This Row],[Pi vz. 82 - 25]:[Sa vz. 58 - 50]])</f>
        <v>184</v>
      </c>
      <c r="J5" s="26"/>
      <c r="K5" s="26"/>
      <c r="L5" s="26"/>
      <c r="M5" s="29"/>
    </row>
    <row r="6" spans="1:13" ht="17.399999999999999" x14ac:dyDescent="0.3">
      <c r="A6" s="30">
        <v>2</v>
      </c>
      <c r="B6" s="31" t="s">
        <v>17</v>
      </c>
      <c r="C6" s="32" t="s">
        <v>18</v>
      </c>
      <c r="D6" s="33" t="str">
        <f>RIGHT(Tabulka1[[#This Row],[Hodnost, titul, jméno a příjmení]],1)</f>
        <v>t</v>
      </c>
      <c r="E6" s="16" t="str">
        <f>IF(Tabulka1[[#This Row],[Sloupec1]]="","",IF(Tabulka1[[#This Row],[Sloupec1]]="á","ž","m"))</f>
        <v>m</v>
      </c>
      <c r="F6" s="34">
        <v>72</v>
      </c>
      <c r="G6" s="34"/>
      <c r="H6" s="34">
        <v>72</v>
      </c>
      <c r="I6" s="15">
        <f>SUM(Tabulka1[[#This Row],[Pi vz. 82 - 25]:[Sa vz. 58 - 50]])</f>
        <v>144</v>
      </c>
      <c r="J6" s="16">
        <f>SUM(F6:F8)</f>
        <v>233</v>
      </c>
      <c r="K6" s="16">
        <f>SUM(G6:G8)</f>
        <v>0</v>
      </c>
      <c r="L6" s="16">
        <f>SUM(H6:H8)</f>
        <v>245</v>
      </c>
      <c r="M6" s="17">
        <f>SUM(Tabulka1[[#This Row],[Celkem Pi-25]:[Celkem Sa-50]])</f>
        <v>478</v>
      </c>
    </row>
    <row r="7" spans="1:13" ht="18" x14ac:dyDescent="0.35">
      <c r="A7" s="18">
        <f>A6</f>
        <v>2</v>
      </c>
      <c r="B7" s="35" t="str">
        <f>B6</f>
        <v>Klub historických zbraní + KVZ Počátky</v>
      </c>
      <c r="C7" s="36" t="s">
        <v>19</v>
      </c>
      <c r="D7" s="12" t="str">
        <f>RIGHT(Tabulka1[[#This Row],[Hodnost, titul, jméno a příjmení]],1)</f>
        <v>ý</v>
      </c>
      <c r="E7" s="13" t="str">
        <f>IF(Tabulka1[[#This Row],[Sloupec1]]="","",IF(Tabulka1[[#This Row],[Sloupec1]]="á","ž","m"))</f>
        <v>m</v>
      </c>
      <c r="F7" s="14">
        <v>86</v>
      </c>
      <c r="G7" s="14"/>
      <c r="H7" s="14">
        <v>89</v>
      </c>
      <c r="I7" s="20">
        <f>SUM(Tabulka1[[#This Row],[Pi vz. 82 - 25]:[Sa vz. 58 - 50]])</f>
        <v>175</v>
      </c>
      <c r="J7" s="13"/>
      <c r="K7" s="13"/>
      <c r="L7" s="13"/>
      <c r="M7" s="21"/>
    </row>
    <row r="8" spans="1:13" ht="18.600000000000001" thickBot="1" x14ac:dyDescent="0.4">
      <c r="A8" s="22">
        <f>A6</f>
        <v>2</v>
      </c>
      <c r="B8" s="37" t="str">
        <f>B6</f>
        <v>Klub historických zbraní + KVZ Počátky</v>
      </c>
      <c r="C8" s="38" t="s">
        <v>20</v>
      </c>
      <c r="D8" s="25" t="str">
        <f>RIGHT(Tabulka1[[#This Row],[Hodnost, titul, jméno a příjmení]],1)</f>
        <v>g</v>
      </c>
      <c r="E8" s="26" t="str">
        <f>IF(Tabulka1[[#This Row],[Sloupec1]]="","",IF(Tabulka1[[#This Row],[Sloupec1]]="á","ž","m"))</f>
        <v>m</v>
      </c>
      <c r="F8" s="27">
        <v>75</v>
      </c>
      <c r="G8" s="27"/>
      <c r="H8" s="27">
        <v>84</v>
      </c>
      <c r="I8" s="28">
        <f>SUM(Tabulka1[[#This Row],[Pi vz. 82 - 25]:[Sa vz. 58 - 50]])</f>
        <v>159</v>
      </c>
      <c r="J8" s="26"/>
      <c r="K8" s="26"/>
      <c r="L8" s="26"/>
      <c r="M8" s="29"/>
    </row>
    <row r="9" spans="1:13" ht="17.399999999999999" x14ac:dyDescent="0.3">
      <c r="A9" s="9">
        <v>3</v>
      </c>
      <c r="B9" s="39" t="s">
        <v>21</v>
      </c>
      <c r="C9" s="36" t="s">
        <v>22</v>
      </c>
      <c r="D9" s="12" t="str">
        <f>RIGHT(Tabulka1[[#This Row],[Hodnost, titul, jméno a příjmení]],1)</f>
        <v>.</v>
      </c>
      <c r="E9" s="13" t="str">
        <f>IF(Tabulka1[[#This Row],[Sloupec1]]="","",IF(Tabulka1[[#This Row],[Sloupec1]]="á","ž","m"))</f>
        <v>m</v>
      </c>
      <c r="F9" s="14">
        <v>78</v>
      </c>
      <c r="G9" s="14"/>
      <c r="H9" s="14">
        <v>71</v>
      </c>
      <c r="I9" s="15">
        <f>SUM(Tabulka1[[#This Row],[Pi vz. 82 - 25]:[Sa vz. 58 - 50]])</f>
        <v>149</v>
      </c>
      <c r="J9" s="13">
        <f>SUM(F9:F11)</f>
        <v>148</v>
      </c>
      <c r="K9" s="13">
        <f>SUM(G9:G11)</f>
        <v>0</v>
      </c>
      <c r="L9" s="16">
        <f>SUM(H9:H11)</f>
        <v>189</v>
      </c>
      <c r="M9" s="17">
        <f>SUM(Tabulka1[[#This Row],[Celkem Pi-25]:[Celkem Sa-50]])</f>
        <v>337</v>
      </c>
    </row>
    <row r="10" spans="1:13" ht="18" x14ac:dyDescent="0.35">
      <c r="A10" s="18">
        <f>A9</f>
        <v>3</v>
      </c>
      <c r="B10" s="35" t="str">
        <f>B9</f>
        <v>Veteráni UN České Budějovice</v>
      </c>
      <c r="C10" s="36" t="s">
        <v>23</v>
      </c>
      <c r="D10" s="12" t="str">
        <f>RIGHT(Tabulka1[[#This Row],[Hodnost, titul, jméno a příjmení]],1)</f>
        <v>n</v>
      </c>
      <c r="E10" s="13" t="str">
        <f>IF(Tabulka1[[#This Row],[Sloupec1]]="","",IF(Tabulka1[[#This Row],[Sloupec1]]="á","ž","m"))</f>
        <v>m</v>
      </c>
      <c r="F10" s="14">
        <v>29</v>
      </c>
      <c r="G10" s="14"/>
      <c r="H10" s="14">
        <v>90</v>
      </c>
      <c r="I10" s="20">
        <f>SUM(Tabulka1[[#This Row],[Pi vz. 82 - 25]:[Sa vz. 58 - 50]])</f>
        <v>119</v>
      </c>
      <c r="J10" s="13"/>
      <c r="K10" s="13"/>
      <c r="L10" s="13"/>
      <c r="M10" s="21"/>
    </row>
    <row r="11" spans="1:13" ht="18.600000000000001" thickBot="1" x14ac:dyDescent="0.4">
      <c r="A11" s="22">
        <f>A9</f>
        <v>3</v>
      </c>
      <c r="B11" s="37" t="str">
        <f>B9</f>
        <v>Veteráni UN České Budějovice</v>
      </c>
      <c r="C11" s="38" t="s">
        <v>24</v>
      </c>
      <c r="D11" s="25" t="str">
        <f>RIGHT(Tabulka1[[#This Row],[Hodnost, titul, jméno a příjmení]],1)</f>
        <v>k</v>
      </c>
      <c r="E11" s="26" t="str">
        <f>IF(Tabulka1[[#This Row],[Sloupec1]]="","",IF(Tabulka1[[#This Row],[Sloupec1]]="á","ž","m"))</f>
        <v>m</v>
      </c>
      <c r="F11" s="27">
        <v>41</v>
      </c>
      <c r="G11" s="27"/>
      <c r="H11" s="27">
        <v>28</v>
      </c>
      <c r="I11" s="28">
        <f>SUM(Tabulka1[[#This Row],[Pi vz. 82 - 25]:[Sa vz. 58 - 50]])</f>
        <v>69</v>
      </c>
      <c r="J11" s="26"/>
      <c r="K11" s="26"/>
      <c r="L11" s="26"/>
      <c r="M11" s="29"/>
    </row>
    <row r="12" spans="1:13" ht="17.399999999999999" x14ac:dyDescent="0.3">
      <c r="A12" s="30">
        <v>4</v>
      </c>
      <c r="B12" s="31" t="s">
        <v>25</v>
      </c>
      <c r="C12" s="32" t="s">
        <v>26</v>
      </c>
      <c r="D12" s="33" t="str">
        <f>RIGHT(Tabulka1[[#This Row],[Hodnost, titul, jméno a příjmení]],1)</f>
        <v>r</v>
      </c>
      <c r="E12" s="16" t="str">
        <f>IF(Tabulka1[[#This Row],[Sloupec1]]="","",IF(Tabulka1[[#This Row],[Sloupec1]]="á","ž","m"))</f>
        <v>m</v>
      </c>
      <c r="F12" s="34">
        <v>59</v>
      </c>
      <c r="G12" s="34"/>
      <c r="H12" s="34">
        <v>81</v>
      </c>
      <c r="I12" s="15">
        <f>SUM(Tabulka1[[#This Row],[Pi vz. 82 - 25]:[Sa vz. 58 - 50]])</f>
        <v>140</v>
      </c>
      <c r="J12" s="16">
        <f>SUM(F12:F14)</f>
        <v>215</v>
      </c>
      <c r="K12" s="16">
        <f>SUM(G12:G14)</f>
        <v>0</v>
      </c>
      <c r="L12" s="16">
        <f>SUM(H12:H14)</f>
        <v>253</v>
      </c>
      <c r="M12" s="17">
        <f>SUM(Tabulka1[[#This Row],[Celkem Pi-25]:[Celkem Sa-50]])</f>
        <v>468</v>
      </c>
    </row>
    <row r="13" spans="1:13" ht="18" x14ac:dyDescent="0.35">
      <c r="A13" s="18">
        <f>A12</f>
        <v>4</v>
      </c>
      <c r="B13" s="35" t="str">
        <f>B12</f>
        <v>KVV ČB</v>
      </c>
      <c r="C13" s="36" t="s">
        <v>27</v>
      </c>
      <c r="D13" s="12" t="str">
        <f>RIGHT(Tabulka1[[#This Row],[Hodnost, titul, jméno a příjmení]],1)</f>
        <v>r</v>
      </c>
      <c r="E13" s="13" t="str">
        <f>IF(Tabulka1[[#This Row],[Sloupec1]]="","",IF(Tabulka1[[#This Row],[Sloupec1]]="á","ž","m"))</f>
        <v>m</v>
      </c>
      <c r="F13" s="14">
        <v>86</v>
      </c>
      <c r="G13" s="14"/>
      <c r="H13" s="14">
        <v>87</v>
      </c>
      <c r="I13" s="20">
        <f>SUM(Tabulka1[[#This Row],[Pi vz. 82 - 25]:[Sa vz. 58 - 50]])</f>
        <v>173</v>
      </c>
      <c r="J13" s="13"/>
      <c r="K13" s="13"/>
      <c r="L13" s="13"/>
      <c r="M13" s="21"/>
    </row>
    <row r="14" spans="1:13" ht="18.600000000000001" thickBot="1" x14ac:dyDescent="0.4">
      <c r="A14" s="22">
        <f>A12</f>
        <v>4</v>
      </c>
      <c r="B14" s="37" t="str">
        <f>B12</f>
        <v>KVV ČB</v>
      </c>
      <c r="C14" s="38" t="s">
        <v>28</v>
      </c>
      <c r="D14" s="25" t="str">
        <f>RIGHT(Tabulka1[[#This Row],[Hodnost, titul, jméno a příjmení]],1)</f>
        <v>a</v>
      </c>
      <c r="E14" s="26" t="str">
        <f>IF(Tabulka1[[#This Row],[Sloupec1]]="","",IF(Tabulka1[[#This Row],[Sloupec1]]="á","ž","m"))</f>
        <v>m</v>
      </c>
      <c r="F14" s="27">
        <v>70</v>
      </c>
      <c r="G14" s="27"/>
      <c r="H14" s="27">
        <v>85</v>
      </c>
      <c r="I14" s="28">
        <f>SUM(Tabulka1[[#This Row],[Pi vz. 82 - 25]:[Sa vz. 58 - 50]])</f>
        <v>155</v>
      </c>
      <c r="J14" s="26"/>
      <c r="K14" s="26"/>
      <c r="L14" s="26"/>
      <c r="M14" s="29"/>
    </row>
    <row r="15" spans="1:13" ht="17.399999999999999" x14ac:dyDescent="0.3">
      <c r="A15" s="9">
        <v>5</v>
      </c>
      <c r="B15" s="39" t="s">
        <v>29</v>
      </c>
      <c r="C15" s="36" t="s">
        <v>30</v>
      </c>
      <c r="D15" s="12" t="str">
        <f>RIGHT(Tabulka1[[#This Row],[Hodnost, titul, jméno a příjmení]],1)</f>
        <v>a</v>
      </c>
      <c r="E15" s="13" t="str">
        <f>IF(Tabulka1[[#This Row],[Sloupec1]]="","",IF(Tabulka1[[#This Row],[Sloupec1]]="á","ž","m"))</f>
        <v>m</v>
      </c>
      <c r="F15" s="14">
        <v>77</v>
      </c>
      <c r="G15" s="14"/>
      <c r="H15" s="14">
        <v>86</v>
      </c>
      <c r="I15" s="15">
        <f>SUM(Tabulka1[[#This Row],[Pi vz. 82 - 25]:[Sa vz. 58 - 50]])</f>
        <v>163</v>
      </c>
      <c r="J15" s="13">
        <f>SUM(F15:F17)</f>
        <v>242</v>
      </c>
      <c r="K15" s="13">
        <f>SUM(G15:G17)</f>
        <v>0</v>
      </c>
      <c r="L15" s="16">
        <f>SUM(H15:H17)</f>
        <v>263</v>
      </c>
      <c r="M15" s="17">
        <f>SUM(Tabulka1[[#This Row],[Celkem Pi-25]:[Celkem Sa-50]])</f>
        <v>505</v>
      </c>
    </row>
    <row r="16" spans="1:13" ht="18" x14ac:dyDescent="0.35">
      <c r="A16" s="18">
        <f>A15</f>
        <v>5</v>
      </c>
      <c r="B16" s="35" t="str">
        <f>B15</f>
        <v>Městská policie České Budějovice</v>
      </c>
      <c r="C16" s="36" t="s">
        <v>31</v>
      </c>
      <c r="D16" s="12" t="str">
        <f>RIGHT(Tabulka1[[#This Row],[Hodnost, titul, jméno a příjmení]],1)</f>
        <v>k</v>
      </c>
      <c r="E16" s="13" t="str">
        <f>IF(Tabulka1[[#This Row],[Sloupec1]]="","",IF(Tabulka1[[#This Row],[Sloupec1]]="á","ž","m"))</f>
        <v>m</v>
      </c>
      <c r="F16" s="14">
        <v>75</v>
      </c>
      <c r="G16" s="14"/>
      <c r="H16" s="14">
        <v>85</v>
      </c>
      <c r="I16" s="20">
        <f>SUM(Tabulka1[[#This Row],[Pi vz. 82 - 25]:[Sa vz. 58 - 50]])</f>
        <v>160</v>
      </c>
      <c r="J16" s="13"/>
      <c r="K16" s="13"/>
      <c r="L16" s="13"/>
      <c r="M16" s="21"/>
    </row>
    <row r="17" spans="1:13" ht="18.600000000000001" thickBot="1" x14ac:dyDescent="0.4">
      <c r="A17" s="22">
        <f>A15</f>
        <v>5</v>
      </c>
      <c r="B17" s="37" t="str">
        <f>B15</f>
        <v>Městská policie České Budějovice</v>
      </c>
      <c r="C17" s="38" t="s">
        <v>32</v>
      </c>
      <c r="D17" s="25" t="str">
        <f>RIGHT(Tabulka1[[#This Row],[Hodnost, titul, jméno a příjmení]],1)</f>
        <v>a</v>
      </c>
      <c r="E17" s="26" t="str">
        <f>IF(Tabulka1[[#This Row],[Sloupec1]]="","",IF(Tabulka1[[#This Row],[Sloupec1]]="á","ž","m"))</f>
        <v>m</v>
      </c>
      <c r="F17" s="27">
        <v>90</v>
      </c>
      <c r="G17" s="27"/>
      <c r="H17" s="27">
        <v>92</v>
      </c>
      <c r="I17" s="28">
        <f>SUM(Tabulka1[[#This Row],[Pi vz. 82 - 25]:[Sa vz. 58 - 50]])</f>
        <v>182</v>
      </c>
      <c r="J17" s="26"/>
      <c r="K17" s="26"/>
      <c r="L17" s="26"/>
      <c r="M17" s="29"/>
    </row>
    <row r="18" spans="1:13" ht="17.399999999999999" x14ac:dyDescent="0.3">
      <c r="A18" s="30">
        <v>6</v>
      </c>
      <c r="B18" s="31" t="s">
        <v>33</v>
      </c>
      <c r="C18" s="32" t="s">
        <v>34</v>
      </c>
      <c r="D18" s="33" t="str">
        <f>RIGHT(Tabulka1[[#This Row],[Hodnost, titul, jméno a příjmení]],1)</f>
        <v>š</v>
      </c>
      <c r="E18" s="16" t="str">
        <f>IF(Tabulka1[[#This Row],[Sloupec1]]="","",IF(Tabulka1[[#This Row],[Sloupec1]]="á","ž","m"))</f>
        <v>m</v>
      </c>
      <c r="F18" s="34">
        <v>94</v>
      </c>
      <c r="G18" s="34"/>
      <c r="H18" s="34">
        <v>96</v>
      </c>
      <c r="I18" s="15">
        <f>SUM(Tabulka1[[#This Row],[Pi vz. 82 - 25]:[Sa vz. 58 - 50]])</f>
        <v>190</v>
      </c>
      <c r="J18" s="16">
        <f>SUM(F18:F20)</f>
        <v>277</v>
      </c>
      <c r="K18" s="16">
        <f>SUM(G18:G20)</f>
        <v>0</v>
      </c>
      <c r="L18" s="16">
        <f>SUM(H18:H20)</f>
        <v>264</v>
      </c>
      <c r="M18" s="17">
        <f>SUM(Tabulka1[[#This Row],[Celkem Pi-25]:[Celkem Sa-50]])</f>
        <v>541</v>
      </c>
    </row>
    <row r="19" spans="1:13" ht="18" x14ac:dyDescent="0.35">
      <c r="A19" s="18">
        <f>A18</f>
        <v>6</v>
      </c>
      <c r="B19" s="35" t="str">
        <f>B18</f>
        <v>KVZ VLTAVA Týn nad Vltavou</v>
      </c>
      <c r="C19" s="36" t="s">
        <v>35</v>
      </c>
      <c r="D19" s="12" t="str">
        <f>RIGHT(Tabulka1[[#This Row],[Hodnost, titul, jméno a příjmení]],1)</f>
        <v>a</v>
      </c>
      <c r="E19" s="13" t="str">
        <f>IF(Tabulka1[[#This Row],[Sloupec1]]="","",IF(Tabulka1[[#This Row],[Sloupec1]]="á","ž","m"))</f>
        <v>m</v>
      </c>
      <c r="F19" s="14">
        <v>90</v>
      </c>
      <c r="G19" s="14"/>
      <c r="H19" s="14">
        <v>91</v>
      </c>
      <c r="I19" s="20">
        <f>SUM(Tabulka1[[#This Row],[Pi vz. 82 - 25]:[Sa vz. 58 - 50]])</f>
        <v>181</v>
      </c>
      <c r="J19" s="13"/>
      <c r="K19" s="13"/>
      <c r="L19" s="13"/>
      <c r="M19" s="21"/>
    </row>
    <row r="20" spans="1:13" ht="18.600000000000001" thickBot="1" x14ac:dyDescent="0.4">
      <c r="A20" s="22">
        <f>A18</f>
        <v>6</v>
      </c>
      <c r="B20" s="37" t="str">
        <f>B18</f>
        <v>KVZ VLTAVA Týn nad Vltavou</v>
      </c>
      <c r="C20" s="38" t="s">
        <v>36</v>
      </c>
      <c r="D20" s="25" t="str">
        <f>RIGHT(Tabulka1[[#This Row],[Hodnost, titul, jméno a příjmení]],1)</f>
        <v>á</v>
      </c>
      <c r="E20" s="26" t="str">
        <f>IF(Tabulka1[[#This Row],[Sloupec1]]="","",IF(Tabulka1[[#This Row],[Sloupec1]]="á","ž","m"))</f>
        <v>ž</v>
      </c>
      <c r="F20" s="27">
        <v>93</v>
      </c>
      <c r="G20" s="27"/>
      <c r="H20" s="27">
        <v>77</v>
      </c>
      <c r="I20" s="28">
        <f>SUM(Tabulka1[[#This Row],[Pi vz. 82 - 25]:[Sa vz. 58 - 50]])</f>
        <v>170</v>
      </c>
      <c r="J20" s="26"/>
      <c r="K20" s="26"/>
      <c r="L20" s="26"/>
      <c r="M20" s="29"/>
    </row>
    <row r="21" spans="1:13" ht="17.399999999999999" x14ac:dyDescent="0.3">
      <c r="A21" s="9">
        <v>7</v>
      </c>
      <c r="B21" s="10" t="s">
        <v>37</v>
      </c>
      <c r="C21" s="11" t="s">
        <v>38</v>
      </c>
      <c r="D21" s="12" t="str">
        <f>RIGHT(Tabulka1[[#This Row],[Hodnost, titul, jméno a příjmení]],1)</f>
        <v>k</v>
      </c>
      <c r="E21" s="13" t="str">
        <f>IF(Tabulka1[[#This Row],[Sloupec1]]="","",IF(Tabulka1[[#This Row],[Sloupec1]]="á","ž","m"))</f>
        <v>m</v>
      </c>
      <c r="F21" s="14">
        <v>78</v>
      </c>
      <c r="G21" s="14"/>
      <c r="H21" s="14">
        <v>86</v>
      </c>
      <c r="I21" s="15">
        <f>SUM(Tabulka1[[#This Row],[Pi vz. 82 - 25]:[Sa vz. 58 - 50]])</f>
        <v>164</v>
      </c>
      <c r="J21" s="13">
        <f>SUM(F21:F23)</f>
        <v>241</v>
      </c>
      <c r="K21" s="13">
        <f>SUM(G21:G23)</f>
        <v>0</v>
      </c>
      <c r="L21" s="16">
        <f>SUM(H21:H23)</f>
        <v>261</v>
      </c>
      <c r="M21" s="17">
        <f>SUM(Tabulka1[[#This Row],[Celkem Pi-25]:[Celkem Sa-50]])</f>
        <v>502</v>
      </c>
    </row>
    <row r="22" spans="1:13" ht="18" x14ac:dyDescent="0.35">
      <c r="A22" s="18">
        <f>A21</f>
        <v>7</v>
      </c>
      <c r="B22" s="19" t="str">
        <f>B21</f>
        <v>VP Tábor</v>
      </c>
      <c r="C22" s="11" t="s">
        <v>39</v>
      </c>
      <c r="D22" s="12" t="str">
        <f>RIGHT(Tabulka1[[#This Row],[Hodnost, titul, jméno a příjmení]],1)</f>
        <v>ř</v>
      </c>
      <c r="E22" s="13" t="str">
        <f>IF(Tabulka1[[#This Row],[Sloupec1]]="","",IF(Tabulka1[[#This Row],[Sloupec1]]="á","ž","m"))</f>
        <v>m</v>
      </c>
      <c r="F22" s="14">
        <v>80</v>
      </c>
      <c r="G22" s="14"/>
      <c r="H22" s="14">
        <v>83</v>
      </c>
      <c r="I22" s="20">
        <f>SUM(Tabulka1[[#This Row],[Pi vz. 82 - 25]:[Sa vz. 58 - 50]])</f>
        <v>163</v>
      </c>
      <c r="J22" s="13"/>
      <c r="K22" s="13"/>
      <c r="L22" s="13"/>
      <c r="M22" s="21"/>
    </row>
    <row r="23" spans="1:13" ht="18.600000000000001" thickBot="1" x14ac:dyDescent="0.4">
      <c r="A23" s="22">
        <f>A21</f>
        <v>7</v>
      </c>
      <c r="B23" s="23" t="str">
        <f>B21</f>
        <v>VP Tábor</v>
      </c>
      <c r="C23" s="24" t="s">
        <v>40</v>
      </c>
      <c r="D23" s="25" t="str">
        <f>RIGHT(Tabulka1[[#This Row],[Hodnost, titul, jméno a příjmení]],1)</f>
        <v>a</v>
      </c>
      <c r="E23" s="26" t="str">
        <f>IF(Tabulka1[[#This Row],[Sloupec1]]="","",IF(Tabulka1[[#This Row],[Sloupec1]]="á","ž","m"))</f>
        <v>m</v>
      </c>
      <c r="F23" s="27">
        <v>83</v>
      </c>
      <c r="G23" s="27"/>
      <c r="H23" s="27">
        <v>92</v>
      </c>
      <c r="I23" s="28">
        <f>SUM(Tabulka1[[#This Row],[Pi vz. 82 - 25]:[Sa vz. 58 - 50]])</f>
        <v>175</v>
      </c>
      <c r="J23" s="26"/>
      <c r="K23" s="26"/>
      <c r="L23" s="26"/>
      <c r="M23" s="29"/>
    </row>
    <row r="24" spans="1:13" ht="17.399999999999999" x14ac:dyDescent="0.3">
      <c r="A24" s="30">
        <v>8</v>
      </c>
      <c r="B24" s="31" t="s">
        <v>41</v>
      </c>
      <c r="C24" s="32" t="s">
        <v>42</v>
      </c>
      <c r="D24" s="33" t="str">
        <f>RIGHT(Tabulka1[[#This Row],[Hodnost, titul, jméno a příjmení]],1)</f>
        <v>h</v>
      </c>
      <c r="E24" s="16" t="str">
        <f>IF(Tabulka1[[#This Row],[Sloupec1]]="","",IF(Tabulka1[[#This Row],[Sloupec1]]="á","ž","m"))</f>
        <v>m</v>
      </c>
      <c r="F24" s="34">
        <v>74</v>
      </c>
      <c r="G24" s="34"/>
      <c r="H24" s="34">
        <v>80</v>
      </c>
      <c r="I24" s="15">
        <f>SUM(Tabulka1[[#This Row],[Pi vz. 82 - 25]:[Sa vz. 58 - 50]])</f>
        <v>154</v>
      </c>
      <c r="J24" s="16">
        <f>SUM(F24:F26)</f>
        <v>241</v>
      </c>
      <c r="K24" s="16">
        <f>SUM(G24:G26)</f>
        <v>0</v>
      </c>
      <c r="L24" s="16">
        <f>SUM(H24:H26)</f>
        <v>259</v>
      </c>
      <c r="M24" s="17">
        <f>SUM(Tabulka1[[#This Row],[Celkem Pi-25]:[Celkem Sa-50]])</f>
        <v>500</v>
      </c>
    </row>
    <row r="25" spans="1:13" ht="18" x14ac:dyDescent="0.35">
      <c r="A25" s="18">
        <f>A24</f>
        <v>8</v>
      </c>
      <c r="B25" s="35" t="str">
        <f>B24</f>
        <v>pěší rota AZ KVV ČB I</v>
      </c>
      <c r="C25" s="36" t="s">
        <v>43</v>
      </c>
      <c r="D25" s="12" t="str">
        <f>RIGHT(Tabulka1[[#This Row],[Hodnost, titul, jméno a příjmení]],1)</f>
        <v>k</v>
      </c>
      <c r="E25" s="13" t="str">
        <f>IF(Tabulka1[[#This Row],[Sloupec1]]="","",IF(Tabulka1[[#This Row],[Sloupec1]]="á","ž","m"))</f>
        <v>m</v>
      </c>
      <c r="F25" s="14">
        <v>80</v>
      </c>
      <c r="G25" s="14"/>
      <c r="H25" s="14">
        <v>91</v>
      </c>
      <c r="I25" s="20">
        <f>SUM(Tabulka1[[#This Row],[Pi vz. 82 - 25]:[Sa vz. 58 - 50]])</f>
        <v>171</v>
      </c>
      <c r="J25" s="13"/>
      <c r="K25" s="13"/>
      <c r="L25" s="13"/>
      <c r="M25" s="21"/>
    </row>
    <row r="26" spans="1:13" ht="18.600000000000001" thickBot="1" x14ac:dyDescent="0.4">
      <c r="A26" s="22">
        <f>A24</f>
        <v>8</v>
      </c>
      <c r="B26" s="37" t="str">
        <f>B24</f>
        <v>pěší rota AZ KVV ČB I</v>
      </c>
      <c r="C26" s="38" t="s">
        <v>44</v>
      </c>
      <c r="D26" s="25" t="str">
        <f>RIGHT(Tabulka1[[#This Row],[Hodnost, titul, jméno a příjmení]],1)</f>
        <v>a</v>
      </c>
      <c r="E26" s="26" t="str">
        <f>IF(Tabulka1[[#This Row],[Sloupec1]]="","",IF(Tabulka1[[#This Row],[Sloupec1]]="á","ž","m"))</f>
        <v>m</v>
      </c>
      <c r="F26" s="27">
        <v>87</v>
      </c>
      <c r="G26" s="27"/>
      <c r="H26" s="27">
        <v>88</v>
      </c>
      <c r="I26" s="28">
        <f>SUM(Tabulka1[[#This Row],[Pi vz. 82 - 25]:[Sa vz. 58 - 50]])</f>
        <v>175</v>
      </c>
      <c r="J26" s="26"/>
      <c r="K26" s="26"/>
      <c r="L26" s="26"/>
      <c r="M26" s="29"/>
    </row>
    <row r="27" spans="1:13" ht="17.399999999999999" x14ac:dyDescent="0.3">
      <c r="A27" s="9">
        <v>9</v>
      </c>
      <c r="B27" s="39" t="s">
        <v>45</v>
      </c>
      <c r="C27" s="36" t="s">
        <v>46</v>
      </c>
      <c r="D27" s="12" t="str">
        <f>RIGHT(Tabulka1[[#This Row],[Hodnost, titul, jméno a příjmení]],1)</f>
        <v>a</v>
      </c>
      <c r="E27" s="13" t="str">
        <f>IF(Tabulka1[[#This Row],[Sloupec1]]="","",IF(Tabulka1[[#This Row],[Sloupec1]]="á","ž","m"))</f>
        <v>m</v>
      </c>
      <c r="F27" s="14">
        <v>88</v>
      </c>
      <c r="G27" s="14"/>
      <c r="H27" s="14">
        <v>87</v>
      </c>
      <c r="I27" s="15">
        <f>SUM(Tabulka1[[#This Row],[Pi vz. 82 - 25]:[Sa vz. 58 - 50]])</f>
        <v>175</v>
      </c>
      <c r="J27" s="13">
        <f>SUM(F27:F29)</f>
        <v>216</v>
      </c>
      <c r="K27" s="13">
        <f>SUM(G27:G29)</f>
        <v>0</v>
      </c>
      <c r="L27" s="16">
        <f>SUM(H27:H29)</f>
        <v>191</v>
      </c>
      <c r="M27" s="17">
        <f>SUM(Tabulka1[[#This Row],[Celkem Pi-25]:[Celkem Sa-50]])</f>
        <v>407</v>
      </c>
    </row>
    <row r="28" spans="1:13" ht="18" x14ac:dyDescent="0.35">
      <c r="A28" s="18">
        <f>A27</f>
        <v>9</v>
      </c>
      <c r="B28" s="35" t="str">
        <f>B27</f>
        <v xml:space="preserve">II HZS Jihočeského kraje </v>
      </c>
      <c r="C28" s="36" t="s">
        <v>47</v>
      </c>
      <c r="D28" s="12" t="str">
        <f>RIGHT(Tabulka1[[#This Row],[Hodnost, titul, jméno a příjmení]],1)</f>
        <v>k</v>
      </c>
      <c r="E28" s="13" t="str">
        <f>IF(Tabulka1[[#This Row],[Sloupec1]]="","",IF(Tabulka1[[#This Row],[Sloupec1]]="á","ž","m"))</f>
        <v>m</v>
      </c>
      <c r="F28" s="14">
        <v>63</v>
      </c>
      <c r="G28" s="14"/>
      <c r="H28" s="14">
        <v>45</v>
      </c>
      <c r="I28" s="20">
        <f>SUM(Tabulka1[[#This Row],[Pi vz. 82 - 25]:[Sa vz. 58 - 50]])</f>
        <v>108</v>
      </c>
      <c r="J28" s="13"/>
      <c r="K28" s="13"/>
      <c r="L28" s="13"/>
      <c r="M28" s="21"/>
    </row>
    <row r="29" spans="1:13" ht="18.600000000000001" thickBot="1" x14ac:dyDescent="0.4">
      <c r="A29" s="22">
        <f>A27</f>
        <v>9</v>
      </c>
      <c r="B29" s="37" t="str">
        <f>B27</f>
        <v xml:space="preserve">II HZS Jihočeského kraje </v>
      </c>
      <c r="C29" s="36" t="s">
        <v>48</v>
      </c>
      <c r="D29" s="25" t="str">
        <f>RIGHT(Tabulka1[[#This Row],[Hodnost, titul, jméno a příjmení]],1)</f>
        <v>r</v>
      </c>
      <c r="E29" s="26" t="str">
        <f>IF(Tabulka1[[#This Row],[Sloupec1]]="","",IF(Tabulka1[[#This Row],[Sloupec1]]="á","ž","m"))</f>
        <v>m</v>
      </c>
      <c r="F29" s="27">
        <v>65</v>
      </c>
      <c r="G29" s="27"/>
      <c r="H29" s="27">
        <v>59</v>
      </c>
      <c r="I29" s="28">
        <f>SUM(Tabulka1[[#This Row],[Pi vz. 82 - 25]:[Sa vz. 58 - 50]])</f>
        <v>124</v>
      </c>
      <c r="J29" s="26"/>
      <c r="K29" s="26"/>
      <c r="L29" s="26"/>
      <c r="M29" s="29"/>
    </row>
    <row r="30" spans="1:13" ht="17.399999999999999" x14ac:dyDescent="0.3">
      <c r="A30" s="30">
        <v>10</v>
      </c>
      <c r="B30" s="31" t="s">
        <v>49</v>
      </c>
      <c r="C30" s="32" t="s">
        <v>50</v>
      </c>
      <c r="D30" s="33" t="str">
        <f>RIGHT(Tabulka1[[#This Row],[Hodnost, titul, jméno a příjmení]],1)</f>
        <v>a</v>
      </c>
      <c r="E30" s="16" t="str">
        <f>IF(Tabulka1[[#This Row],[Sloupec1]]="","",IF(Tabulka1[[#This Row],[Sloupec1]]="á","ž","m"))</f>
        <v>m</v>
      </c>
      <c r="F30" s="34">
        <v>61</v>
      </c>
      <c r="G30" s="34"/>
      <c r="H30" s="34">
        <v>79</v>
      </c>
      <c r="I30" s="15">
        <f>SUM(Tabulka1[[#This Row],[Pi vz. 82 - 25]:[Sa vz. 58 - 50]])</f>
        <v>140</v>
      </c>
      <c r="J30" s="16">
        <f>SUM(F30:F32)</f>
        <v>218</v>
      </c>
      <c r="K30" s="16">
        <f>SUM(G30:G32)</f>
        <v>0</v>
      </c>
      <c r="L30" s="16">
        <f>SUM(H30:H32)</f>
        <v>247</v>
      </c>
      <c r="M30" s="17">
        <f>SUM(Tabulka1[[#This Row],[Celkem Pi-25]:[Celkem Sa-50]])</f>
        <v>465</v>
      </c>
    </row>
    <row r="31" spans="1:13" ht="18" x14ac:dyDescent="0.35">
      <c r="A31" s="18">
        <f>A30</f>
        <v>10</v>
      </c>
      <c r="B31" s="40" t="str">
        <f>B30</f>
        <v>Jednota ČsOL Písek</v>
      </c>
      <c r="C31" s="36" t="s">
        <v>51</v>
      </c>
      <c r="D31" s="12" t="str">
        <f>RIGHT(Tabulka1[[#This Row],[Hodnost, titul, jméno a příjmení]],1)</f>
        <v>k</v>
      </c>
      <c r="E31" s="13" t="str">
        <f>IF(Tabulka1[[#This Row],[Sloupec1]]="","",IF(Tabulka1[[#This Row],[Sloupec1]]="á","ž","m"))</f>
        <v>m</v>
      </c>
      <c r="F31" s="14">
        <v>80</v>
      </c>
      <c r="G31" s="14"/>
      <c r="H31" s="14">
        <v>92</v>
      </c>
      <c r="I31" s="20">
        <f>SUM(Tabulka1[[#This Row],[Pi vz. 82 - 25]:[Sa vz. 58 - 50]])</f>
        <v>172</v>
      </c>
      <c r="J31" s="13"/>
      <c r="K31" s="13"/>
      <c r="L31" s="13"/>
      <c r="M31" s="21"/>
    </row>
    <row r="32" spans="1:13" ht="18.600000000000001" thickBot="1" x14ac:dyDescent="0.4">
      <c r="A32" s="22">
        <f>A30</f>
        <v>10</v>
      </c>
      <c r="B32" s="41" t="str">
        <f>B30</f>
        <v>Jednota ČsOL Písek</v>
      </c>
      <c r="C32" s="38" t="s">
        <v>52</v>
      </c>
      <c r="D32" s="25" t="str">
        <f>RIGHT(Tabulka1[[#This Row],[Hodnost, titul, jméno a příjmení]],1)</f>
        <v>á</v>
      </c>
      <c r="E32" s="26" t="str">
        <f>IF(Tabulka1[[#This Row],[Sloupec1]]="","",IF(Tabulka1[[#This Row],[Sloupec1]]="á","ž","m"))</f>
        <v>ž</v>
      </c>
      <c r="F32" s="27">
        <v>77</v>
      </c>
      <c r="G32" s="27"/>
      <c r="H32" s="27">
        <v>76</v>
      </c>
      <c r="I32" s="28">
        <f>SUM(Tabulka1[[#This Row],[Pi vz. 82 - 25]:[Sa vz. 58 - 50]])</f>
        <v>153</v>
      </c>
      <c r="J32" s="26"/>
      <c r="K32" s="26"/>
      <c r="L32" s="26"/>
      <c r="M32" s="29"/>
    </row>
    <row r="33" spans="1:13" ht="17.399999999999999" x14ac:dyDescent="0.3">
      <c r="A33" s="9">
        <v>11</v>
      </c>
      <c r="B33" s="39" t="s">
        <v>53</v>
      </c>
      <c r="C33" s="36" t="s">
        <v>54</v>
      </c>
      <c r="D33" s="12" t="str">
        <f>RIGHT(Tabulka1[[#This Row],[Hodnost, titul, jméno a příjmení]],1)</f>
        <v>a</v>
      </c>
      <c r="E33" s="13" t="str">
        <f>IF(Tabulka1[[#This Row],[Sloupec1]]="","",IF(Tabulka1[[#This Row],[Sloupec1]]="á","ž","m"))</f>
        <v>m</v>
      </c>
      <c r="F33" s="14">
        <v>82</v>
      </c>
      <c r="G33" s="14"/>
      <c r="H33" s="14">
        <v>88</v>
      </c>
      <c r="I33" s="15">
        <f>SUM(Tabulka1[[#This Row],[Pi vz. 82 - 25]:[Sa vz. 58 - 50]])</f>
        <v>170</v>
      </c>
      <c r="J33" s="13">
        <f>SUM(F33:F35)</f>
        <v>258</v>
      </c>
      <c r="K33" s="13">
        <f>SUM(G33:G35)</f>
        <v>0</v>
      </c>
      <c r="L33" s="16">
        <f>SUM(H33:H35)</f>
        <v>275</v>
      </c>
      <c r="M33" s="17">
        <f>SUM(Tabulka1[[#This Row],[Celkem Pi-25]:[Celkem Sa-50]])</f>
        <v>533</v>
      </c>
    </row>
    <row r="34" spans="1:13" ht="18" x14ac:dyDescent="0.35">
      <c r="A34" s="18">
        <f>A33</f>
        <v>11</v>
      </c>
      <c r="B34" s="35" t="str">
        <f>B33</f>
        <v>KVZ při ÚVS Jindřichův Hradec</v>
      </c>
      <c r="C34" s="36" t="s">
        <v>55</v>
      </c>
      <c r="D34" s="12" t="str">
        <f>RIGHT(Tabulka1[[#This Row],[Hodnost, titul, jméno a příjmení]],1)</f>
        <v>k</v>
      </c>
      <c r="E34" s="13" t="str">
        <f>IF(Tabulka1[[#This Row],[Sloupec1]]="","",IF(Tabulka1[[#This Row],[Sloupec1]]="á","ž","m"))</f>
        <v>m</v>
      </c>
      <c r="F34" s="14">
        <v>89</v>
      </c>
      <c r="G34" s="14"/>
      <c r="H34" s="14">
        <v>95</v>
      </c>
      <c r="I34" s="20">
        <f>SUM(Tabulka1[[#This Row],[Pi vz. 82 - 25]:[Sa vz. 58 - 50]])</f>
        <v>184</v>
      </c>
      <c r="J34" s="13"/>
      <c r="K34" s="13"/>
      <c r="L34" s="13"/>
      <c r="M34" s="21"/>
    </row>
    <row r="35" spans="1:13" ht="18.600000000000001" thickBot="1" x14ac:dyDescent="0.4">
      <c r="A35" s="22">
        <f>A33</f>
        <v>11</v>
      </c>
      <c r="B35" s="37" t="str">
        <f>B33</f>
        <v>KVZ při ÚVS Jindřichův Hradec</v>
      </c>
      <c r="C35" s="38" t="s">
        <v>56</v>
      </c>
      <c r="D35" s="25" t="str">
        <f>RIGHT(Tabulka1[[#This Row],[Hodnost, titul, jméno a příjmení]],1)</f>
        <v>l</v>
      </c>
      <c r="E35" s="26" t="str">
        <f>IF(Tabulka1[[#This Row],[Sloupec1]]="","",IF(Tabulka1[[#This Row],[Sloupec1]]="á","ž","m"))</f>
        <v>m</v>
      </c>
      <c r="F35" s="27">
        <v>87</v>
      </c>
      <c r="G35" s="27"/>
      <c r="H35" s="27">
        <v>92</v>
      </c>
      <c r="I35" s="28">
        <f>SUM(Tabulka1[[#This Row],[Pi vz. 82 - 25]:[Sa vz. 58 - 50]])</f>
        <v>179</v>
      </c>
      <c r="J35" s="26"/>
      <c r="K35" s="26"/>
      <c r="L35" s="26"/>
      <c r="M35" s="29"/>
    </row>
    <row r="36" spans="1:13" ht="17.399999999999999" x14ac:dyDescent="0.3">
      <c r="A36" s="30">
        <v>12</v>
      </c>
      <c r="B36" s="31" t="s">
        <v>57</v>
      </c>
      <c r="C36" s="32" t="s">
        <v>58</v>
      </c>
      <c r="D36" s="33" t="str">
        <f>RIGHT(Tabulka1[[#This Row],[Hodnost, titul, jméno a příjmení]],1)</f>
        <v>s</v>
      </c>
      <c r="E36" s="16" t="str">
        <f>IF(Tabulka1[[#This Row],[Sloupec1]]="","",IF(Tabulka1[[#This Row],[Sloupec1]]="á","ž","m"))</f>
        <v>m</v>
      </c>
      <c r="F36" s="34">
        <v>94</v>
      </c>
      <c r="G36" s="34"/>
      <c r="H36" s="34">
        <v>97</v>
      </c>
      <c r="I36" s="15">
        <f>SUM(Tabulka1[[#This Row],[Pi vz. 82 - 25]:[Sa vz. 58 - 50]])</f>
        <v>191</v>
      </c>
      <c r="J36" s="16">
        <f>SUM(F36:F38)</f>
        <v>250</v>
      </c>
      <c r="K36" s="16">
        <f>SUM(G36:G38)</f>
        <v>0</v>
      </c>
      <c r="L36" s="16">
        <f>SUM(H36:H38)</f>
        <v>270</v>
      </c>
      <c r="M36" s="17">
        <f>SUM(Tabulka1[[#This Row],[Celkem Pi-25]:[Celkem Sa-50]])</f>
        <v>520</v>
      </c>
    </row>
    <row r="37" spans="1:13" ht="18" x14ac:dyDescent="0.35">
      <c r="A37" s="18">
        <f>A36</f>
        <v>12</v>
      </c>
      <c r="B37" s="35" t="str">
        <f>B36</f>
        <v>VŠTE</v>
      </c>
      <c r="C37" s="36" t="s">
        <v>59</v>
      </c>
      <c r="D37" s="12" t="str">
        <f>RIGHT(Tabulka1[[#This Row],[Hodnost, titul, jméno a příjmení]],1)</f>
        <v>s</v>
      </c>
      <c r="E37" s="13" t="str">
        <f>IF(Tabulka1[[#This Row],[Sloupec1]]="","",IF(Tabulka1[[#This Row],[Sloupec1]]="á","ž","m"))</f>
        <v>m</v>
      </c>
      <c r="F37" s="14">
        <v>76</v>
      </c>
      <c r="G37" s="14"/>
      <c r="H37" s="14">
        <v>87</v>
      </c>
      <c r="I37" s="20">
        <f>SUM(Tabulka1[[#This Row],[Pi vz. 82 - 25]:[Sa vz. 58 - 50]])</f>
        <v>163</v>
      </c>
      <c r="J37" s="13"/>
      <c r="K37" s="13"/>
      <c r="L37" s="13"/>
      <c r="M37" s="21"/>
    </row>
    <row r="38" spans="1:13" ht="18.600000000000001" thickBot="1" x14ac:dyDescent="0.4">
      <c r="A38" s="22">
        <f>A36</f>
        <v>12</v>
      </c>
      <c r="B38" s="37" t="str">
        <f>B36</f>
        <v>VŠTE</v>
      </c>
      <c r="C38" s="38" t="s">
        <v>60</v>
      </c>
      <c r="D38" s="25" t="str">
        <f>RIGHT(Tabulka1[[#This Row],[Hodnost, titul, jméno a příjmení]],1)</f>
        <v>k</v>
      </c>
      <c r="E38" s="26" t="str">
        <f>IF(Tabulka1[[#This Row],[Sloupec1]]="","",IF(Tabulka1[[#This Row],[Sloupec1]]="á","ž","m"))</f>
        <v>m</v>
      </c>
      <c r="F38" s="27">
        <v>80</v>
      </c>
      <c r="G38" s="27"/>
      <c r="H38" s="27">
        <v>86</v>
      </c>
      <c r="I38" s="28">
        <f>SUM(Tabulka1[[#This Row],[Pi vz. 82 - 25]:[Sa vz. 58 - 50]])</f>
        <v>166</v>
      </c>
      <c r="J38" s="26"/>
      <c r="K38" s="26"/>
      <c r="L38" s="26"/>
      <c r="M38" s="29"/>
    </row>
    <row r="39" spans="1:13" ht="17.399999999999999" x14ac:dyDescent="0.3">
      <c r="A39" s="9">
        <v>13</v>
      </c>
      <c r="B39" s="39" t="s">
        <v>61</v>
      </c>
      <c r="C39" s="36" t="s">
        <v>62</v>
      </c>
      <c r="D39" s="12" t="str">
        <f>RIGHT(Tabulka1[[#This Row],[Hodnost, titul, jméno a příjmení]],1)</f>
        <v>s</v>
      </c>
      <c r="E39" s="13" t="str">
        <f>IF(Tabulka1[[#This Row],[Sloupec1]]="","",IF(Tabulka1[[#This Row],[Sloupec1]]="á","ž","m"))</f>
        <v>m</v>
      </c>
      <c r="F39" s="14">
        <v>96</v>
      </c>
      <c r="G39" s="14"/>
      <c r="H39" s="14">
        <v>95</v>
      </c>
      <c r="I39" s="15">
        <f>SUM(Tabulka1[[#This Row],[Pi vz. 82 - 25]:[Sa vz. 58 - 50]])</f>
        <v>191</v>
      </c>
      <c r="J39" s="13">
        <f>SUM(F39:F41)</f>
        <v>264</v>
      </c>
      <c r="K39" s="13">
        <f>SUM(G39:G41)</f>
        <v>0</v>
      </c>
      <c r="L39" s="16">
        <f>SUM(H39:H41)</f>
        <v>276</v>
      </c>
      <c r="M39" s="17">
        <f>SUM(Tabulka1[[#This Row],[Celkem Pi-25]:[Celkem Sa-50]])</f>
        <v>540</v>
      </c>
    </row>
    <row r="40" spans="1:13" ht="18" x14ac:dyDescent="0.35">
      <c r="A40" s="18">
        <f>A39</f>
        <v>13</v>
      </c>
      <c r="B40" s="35" t="str">
        <f>B39</f>
        <v>Vazební věznice České Budějovice</v>
      </c>
      <c r="C40" s="36" t="s">
        <v>63</v>
      </c>
      <c r="D40" s="12" t="str">
        <f>RIGHT(Tabulka1[[#This Row],[Hodnost, titul, jméno a příjmení]],1)</f>
        <v>k</v>
      </c>
      <c r="E40" s="13" t="str">
        <f>IF(Tabulka1[[#This Row],[Sloupec1]]="","",IF(Tabulka1[[#This Row],[Sloupec1]]="á","ž","m"))</f>
        <v>m</v>
      </c>
      <c r="F40" s="14">
        <v>79</v>
      </c>
      <c r="G40" s="14"/>
      <c r="H40" s="14">
        <v>96</v>
      </c>
      <c r="I40" s="20">
        <f>SUM(Tabulka1[[#This Row],[Pi vz. 82 - 25]:[Sa vz. 58 - 50]])</f>
        <v>175</v>
      </c>
      <c r="J40" s="13"/>
      <c r="K40" s="13"/>
      <c r="L40" s="13"/>
      <c r="M40" s="21"/>
    </row>
    <row r="41" spans="1:13" ht="18.600000000000001" thickBot="1" x14ac:dyDescent="0.4">
      <c r="A41" s="22">
        <f>A39</f>
        <v>13</v>
      </c>
      <c r="B41" s="37" t="str">
        <f>B39</f>
        <v>Vazební věznice České Budějovice</v>
      </c>
      <c r="C41" s="38" t="s">
        <v>64</v>
      </c>
      <c r="D41" s="25" t="str">
        <f>RIGHT(Tabulka1[[#This Row],[Hodnost, titul, jméno a příjmení]],1)</f>
        <v>ý</v>
      </c>
      <c r="E41" s="26" t="str">
        <f>IF(Tabulka1[[#This Row],[Sloupec1]]="","",IF(Tabulka1[[#This Row],[Sloupec1]]="á","ž","m"))</f>
        <v>m</v>
      </c>
      <c r="F41" s="27">
        <v>89</v>
      </c>
      <c r="G41" s="27"/>
      <c r="H41" s="27">
        <v>85</v>
      </c>
      <c r="I41" s="28">
        <f>SUM(Tabulka1[[#This Row],[Pi vz. 82 - 25]:[Sa vz. 58 - 50]])</f>
        <v>174</v>
      </c>
      <c r="J41" s="26"/>
      <c r="K41" s="26"/>
      <c r="L41" s="26"/>
      <c r="M41" s="29"/>
    </row>
    <row r="42" spans="1:13" ht="17.399999999999999" x14ac:dyDescent="0.3">
      <c r="A42" s="30">
        <v>14</v>
      </c>
      <c r="B42" s="42" t="s">
        <v>65</v>
      </c>
      <c r="C42" s="43" t="s">
        <v>66</v>
      </c>
      <c r="D42" s="33" t="str">
        <f>RIGHT(Tabulka1[[#This Row],[Hodnost, titul, jméno a příjmení]],1)</f>
        <v>l</v>
      </c>
      <c r="E42" s="16" t="str">
        <f>IF(Tabulka1[[#This Row],[Sloupec1]]="","",IF(Tabulka1[[#This Row],[Sloupec1]]="á","ž","m"))</f>
        <v>m</v>
      </c>
      <c r="F42" s="34">
        <v>53</v>
      </c>
      <c r="G42" s="34"/>
      <c r="H42" s="34">
        <v>69</v>
      </c>
      <c r="I42" s="15">
        <f>SUM(Tabulka1[[#This Row],[Pi vz. 82 - 25]:[Sa vz. 58 - 50]])</f>
        <v>122</v>
      </c>
      <c r="J42" s="16">
        <f>SUM(F42:F44)</f>
        <v>182</v>
      </c>
      <c r="K42" s="16">
        <f>SUM(G42:G44)</f>
        <v>0</v>
      </c>
      <c r="L42" s="16">
        <f>SUM(H42:H44)</f>
        <v>221</v>
      </c>
      <c r="M42" s="17">
        <f>SUM(Tabulka1[[#This Row],[Celkem Pi-25]:[Celkem Sa-50]])</f>
        <v>403</v>
      </c>
    </row>
    <row r="43" spans="1:13" ht="18" x14ac:dyDescent="0.35">
      <c r="A43" s="18">
        <f>A42</f>
        <v>14</v>
      </c>
      <c r="B43" s="19" t="str">
        <f>B42</f>
        <v>VÚ 684808 + pěší rota AZ</v>
      </c>
      <c r="C43" s="11" t="s">
        <v>67</v>
      </c>
      <c r="D43" s="12" t="str">
        <f>RIGHT(Tabulka1[[#This Row],[Hodnost, titul, jméno a příjmení]],1)</f>
        <v>á</v>
      </c>
      <c r="E43" s="13" t="str">
        <f>IF(Tabulka1[[#This Row],[Sloupec1]]="","",IF(Tabulka1[[#This Row],[Sloupec1]]="á","ž","m"))</f>
        <v>ž</v>
      </c>
      <c r="F43" s="14">
        <v>55</v>
      </c>
      <c r="G43" s="14"/>
      <c r="H43" s="14">
        <v>69</v>
      </c>
      <c r="I43" s="20">
        <f>SUM(Tabulka1[[#This Row],[Pi vz. 82 - 25]:[Sa vz. 58 - 50]])</f>
        <v>124</v>
      </c>
      <c r="J43" s="13"/>
      <c r="K43" s="13"/>
      <c r="L43" s="13"/>
      <c r="M43" s="21"/>
    </row>
    <row r="44" spans="1:13" ht="18.600000000000001" thickBot="1" x14ac:dyDescent="0.4">
      <c r="A44" s="22">
        <f>A42</f>
        <v>14</v>
      </c>
      <c r="B44" s="23" t="str">
        <f>B42</f>
        <v>VÚ 684808 + pěší rota AZ</v>
      </c>
      <c r="C44" s="24" t="s">
        <v>68</v>
      </c>
      <c r="D44" s="25" t="str">
        <f>RIGHT(Tabulka1[[#This Row],[Hodnost, titul, jméno a příjmení]],1)</f>
        <v>a</v>
      </c>
      <c r="E44" s="26" t="str">
        <f>IF(Tabulka1[[#This Row],[Sloupec1]]="","",IF(Tabulka1[[#This Row],[Sloupec1]]="á","ž","m"))</f>
        <v>m</v>
      </c>
      <c r="F44" s="27">
        <v>74</v>
      </c>
      <c r="G44" s="27"/>
      <c r="H44" s="27">
        <v>83</v>
      </c>
      <c r="I44" s="28">
        <f>SUM(Tabulka1[[#This Row],[Pi vz. 82 - 25]:[Sa vz. 58 - 50]])</f>
        <v>157</v>
      </c>
      <c r="J44" s="26"/>
      <c r="K44" s="26"/>
      <c r="L44" s="26"/>
      <c r="M44" s="29"/>
    </row>
    <row r="45" spans="1:13" ht="17.399999999999999" x14ac:dyDescent="0.3">
      <c r="A45" s="9">
        <v>15</v>
      </c>
      <c r="B45" s="39" t="s">
        <v>69</v>
      </c>
      <c r="C45" s="36" t="s">
        <v>70</v>
      </c>
      <c r="D45" s="12" t="str">
        <f>RIGHT(Tabulka1[[#This Row],[Hodnost, titul, jméno a příjmení]],1)</f>
        <v>ň</v>
      </c>
      <c r="E45" s="13" t="str">
        <f>IF(Tabulka1[[#This Row],[Sloupec1]]="","",IF(Tabulka1[[#This Row],[Sloupec1]]="á","ž","m"))</f>
        <v>m</v>
      </c>
      <c r="F45" s="14">
        <v>84</v>
      </c>
      <c r="G45" s="14"/>
      <c r="H45" s="14">
        <v>88</v>
      </c>
      <c r="I45" s="15">
        <f>SUM(Tabulka1[[#This Row],[Pi vz. 82 - 25]:[Sa vz. 58 - 50]])</f>
        <v>172</v>
      </c>
      <c r="J45" s="13">
        <f>SUM(F45:F47)</f>
        <v>235</v>
      </c>
      <c r="K45" s="13">
        <f>SUM(G45:G47)</f>
        <v>0</v>
      </c>
      <c r="L45" s="16">
        <f>SUM(H45:H47)</f>
        <v>255</v>
      </c>
      <c r="M45" s="17">
        <f>SUM(Tabulka1[[#This Row],[Celkem Pi-25]:[Celkem Sa-50]])</f>
        <v>490</v>
      </c>
    </row>
    <row r="46" spans="1:13" ht="18" x14ac:dyDescent="0.35">
      <c r="A46" s="18">
        <f>A45</f>
        <v>15</v>
      </c>
      <c r="B46" s="35" t="str">
        <f>B45</f>
        <v>Velitelství teritoria Tábor</v>
      </c>
      <c r="C46" s="36" t="s">
        <v>71</v>
      </c>
      <c r="D46" s="12" t="str">
        <f>RIGHT(Tabulka1[[#This Row],[Hodnost, titul, jméno a příjmení]],1)</f>
        <v>c</v>
      </c>
      <c r="E46" s="13" t="str">
        <f>IF(Tabulka1[[#This Row],[Sloupec1]]="","",IF(Tabulka1[[#This Row],[Sloupec1]]="á","ž","m"))</f>
        <v>m</v>
      </c>
      <c r="F46" s="14">
        <v>63</v>
      </c>
      <c r="G46" s="14"/>
      <c r="H46" s="14">
        <v>94</v>
      </c>
      <c r="I46" s="20">
        <f>SUM(Tabulka1[[#This Row],[Pi vz. 82 - 25]:[Sa vz. 58 - 50]])</f>
        <v>157</v>
      </c>
      <c r="J46" s="13"/>
      <c r="K46" s="13"/>
      <c r="L46" s="13"/>
      <c r="M46" s="21"/>
    </row>
    <row r="47" spans="1:13" ht="18.600000000000001" thickBot="1" x14ac:dyDescent="0.4">
      <c r="A47" s="22">
        <f>A45</f>
        <v>15</v>
      </c>
      <c r="B47" s="37" t="str">
        <f>B45</f>
        <v>Velitelství teritoria Tábor</v>
      </c>
      <c r="C47" s="38" t="s">
        <v>72</v>
      </c>
      <c r="D47" s="25" t="str">
        <f>RIGHT(Tabulka1[[#This Row],[Hodnost, titul, jméno a příjmení]],1)</f>
        <v>á</v>
      </c>
      <c r="E47" s="26" t="str">
        <f>IF(Tabulka1[[#This Row],[Sloupec1]]="","",IF(Tabulka1[[#This Row],[Sloupec1]]="á","ž","m"))</f>
        <v>ž</v>
      </c>
      <c r="F47" s="27">
        <v>88</v>
      </c>
      <c r="G47" s="27"/>
      <c r="H47" s="27">
        <v>73</v>
      </c>
      <c r="I47" s="28">
        <f>SUM(Tabulka1[[#This Row],[Pi vz. 82 - 25]:[Sa vz. 58 - 50]])</f>
        <v>161</v>
      </c>
      <c r="J47" s="26"/>
      <c r="K47" s="26"/>
      <c r="L47" s="26"/>
      <c r="M47" s="29"/>
    </row>
    <row r="48" spans="1:13" ht="17.399999999999999" x14ac:dyDescent="0.3">
      <c r="A48" s="30">
        <v>16</v>
      </c>
      <c r="B48" s="31" t="s">
        <v>73</v>
      </c>
      <c r="C48" s="32" t="s">
        <v>74</v>
      </c>
      <c r="D48" s="33" t="str">
        <f>RIGHT(Tabulka1[[#This Row],[Hodnost, titul, jméno a příjmení]],1)</f>
        <v>.</v>
      </c>
      <c r="E48" s="16" t="str">
        <f>IF(Tabulka1[[#This Row],[Sloupec1]]="","",IF(Tabulka1[[#This Row],[Sloupec1]]="á","ž","m"))</f>
        <v>m</v>
      </c>
      <c r="F48" s="34">
        <v>88</v>
      </c>
      <c r="G48" s="34"/>
      <c r="H48" s="34">
        <v>81</v>
      </c>
      <c r="I48" s="15">
        <f>SUM(Tabulka1[[#This Row],[Pi vz. 82 - 25]:[Sa vz. 58 - 50]])</f>
        <v>169</v>
      </c>
      <c r="J48" s="16">
        <f>SUM(F48:F50)</f>
        <v>268</v>
      </c>
      <c r="K48" s="16">
        <f>SUM(G48:G50)</f>
        <v>0</v>
      </c>
      <c r="L48" s="16">
        <f>SUM(H48:H50)</f>
        <v>258</v>
      </c>
      <c r="M48" s="17">
        <f>SUM(Tabulka1[[#This Row],[Celkem Pi-25]:[Celkem Sa-50]])</f>
        <v>526</v>
      </c>
    </row>
    <row r="49" spans="1:13" ht="18" x14ac:dyDescent="0.35">
      <c r="A49" s="18">
        <f>A48</f>
        <v>16</v>
      </c>
      <c r="B49" s="35" t="str">
        <f>B48</f>
        <v>KVZ Policie Počátky</v>
      </c>
      <c r="C49" s="36" t="s">
        <v>75</v>
      </c>
      <c r="D49" s="12" t="str">
        <f>RIGHT(Tabulka1[[#This Row],[Hodnost, titul, jméno a příjmení]],1)</f>
        <v>.</v>
      </c>
      <c r="E49" s="13" t="str">
        <f>IF(Tabulka1[[#This Row],[Sloupec1]]="","",IF(Tabulka1[[#This Row],[Sloupec1]]="á","ž","m"))</f>
        <v>m</v>
      </c>
      <c r="F49" s="14">
        <v>88</v>
      </c>
      <c r="G49" s="14"/>
      <c r="H49" s="14">
        <v>95</v>
      </c>
      <c r="I49" s="20">
        <f>SUM(Tabulka1[[#This Row],[Pi vz. 82 - 25]:[Sa vz. 58 - 50]])</f>
        <v>183</v>
      </c>
      <c r="J49" s="13"/>
      <c r="K49" s="13"/>
      <c r="L49" s="13"/>
      <c r="M49" s="21"/>
    </row>
    <row r="50" spans="1:13" ht="18.600000000000001" thickBot="1" x14ac:dyDescent="0.4">
      <c r="A50" s="22">
        <f>A48</f>
        <v>16</v>
      </c>
      <c r="B50" s="37" t="str">
        <f>B48</f>
        <v>KVZ Policie Počátky</v>
      </c>
      <c r="C50" s="38" t="s">
        <v>76</v>
      </c>
      <c r="D50" s="25" t="str">
        <f>RIGHT(Tabulka1[[#This Row],[Hodnost, titul, jméno a příjmení]],1)</f>
        <v>a</v>
      </c>
      <c r="E50" s="26" t="str">
        <f>IF(Tabulka1[[#This Row],[Sloupec1]]="","",IF(Tabulka1[[#This Row],[Sloupec1]]="á","ž","m"))</f>
        <v>m</v>
      </c>
      <c r="F50" s="27">
        <v>92</v>
      </c>
      <c r="G50" s="27"/>
      <c r="H50" s="27">
        <v>82</v>
      </c>
      <c r="I50" s="28">
        <f>SUM(Tabulka1[[#This Row],[Pi vz. 82 - 25]:[Sa vz. 58 - 50]])</f>
        <v>174</v>
      </c>
      <c r="J50" s="26"/>
      <c r="K50" s="26"/>
      <c r="L50" s="26"/>
      <c r="M50" s="29"/>
    </row>
    <row r="51" spans="1:13" ht="17.399999999999999" x14ac:dyDescent="0.3">
      <c r="A51" s="9">
        <v>17</v>
      </c>
      <c r="B51" s="39" t="s">
        <v>77</v>
      </c>
      <c r="C51" s="36" t="s">
        <v>78</v>
      </c>
      <c r="D51" s="12" t="str">
        <f>RIGHT(Tabulka1[[#This Row],[Hodnost, titul, jméno a příjmení]],1)</f>
        <v>k</v>
      </c>
      <c r="E51" s="13" t="str">
        <f>IF(Tabulka1[[#This Row],[Sloupec1]]="","",IF(Tabulka1[[#This Row],[Sloupec1]]="á","ž","m"))</f>
        <v>m</v>
      </c>
      <c r="F51" s="14">
        <v>62</v>
      </c>
      <c r="G51" s="14"/>
      <c r="H51" s="14">
        <v>84</v>
      </c>
      <c r="I51" s="15">
        <f>SUM(Tabulka1[[#This Row],[Pi vz. 82 - 25]:[Sa vz. 58 - 50]])</f>
        <v>146</v>
      </c>
      <c r="J51" s="13">
        <f>SUM(F51:F53)</f>
        <v>167</v>
      </c>
      <c r="K51" s="13">
        <f>SUM(G51:G53)</f>
        <v>0</v>
      </c>
      <c r="L51" s="16">
        <f>SUM(H51:H53)</f>
        <v>245</v>
      </c>
      <c r="M51" s="17">
        <f>SUM(Tabulka1[[#This Row],[Celkem Pi-25]:[Celkem Sa-50]])</f>
        <v>412</v>
      </c>
    </row>
    <row r="52" spans="1:13" ht="18" x14ac:dyDescent="0.35">
      <c r="A52" s="18">
        <f>A51</f>
        <v>17</v>
      </c>
      <c r="B52" s="35" t="str">
        <f>B51</f>
        <v xml:space="preserve">I HZS Jihočeského kraje </v>
      </c>
      <c r="C52" s="36" t="s">
        <v>79</v>
      </c>
      <c r="D52" s="12" t="str">
        <f>RIGHT(Tabulka1[[#This Row],[Hodnost, titul, jméno a příjmení]],1)</f>
        <v>r</v>
      </c>
      <c r="E52" s="13" t="str">
        <f>IF(Tabulka1[[#This Row],[Sloupec1]]="","",IF(Tabulka1[[#This Row],[Sloupec1]]="á","ž","m"))</f>
        <v>m</v>
      </c>
      <c r="F52" s="14">
        <v>41</v>
      </c>
      <c r="G52" s="14"/>
      <c r="H52" s="14">
        <v>87</v>
      </c>
      <c r="I52" s="20">
        <f>SUM(Tabulka1[[#This Row],[Pi vz. 82 - 25]:[Sa vz. 58 - 50]])</f>
        <v>128</v>
      </c>
      <c r="J52" s="13"/>
      <c r="K52" s="13"/>
      <c r="L52" s="13"/>
      <c r="M52" s="21"/>
    </row>
    <row r="53" spans="1:13" ht="18.600000000000001" thickBot="1" x14ac:dyDescent="0.4">
      <c r="A53" s="22">
        <f>A51</f>
        <v>17</v>
      </c>
      <c r="B53" s="37" t="str">
        <f>B51</f>
        <v xml:space="preserve">I HZS Jihočeského kraje </v>
      </c>
      <c r="C53" s="38" t="s">
        <v>80</v>
      </c>
      <c r="D53" s="25" t="str">
        <f>RIGHT(Tabulka1[[#This Row],[Hodnost, titul, jméno a příjmení]],1)</f>
        <v>k</v>
      </c>
      <c r="E53" s="26" t="str">
        <f>IF(Tabulka1[[#This Row],[Sloupec1]]="","",IF(Tabulka1[[#This Row],[Sloupec1]]="á","ž","m"))</f>
        <v>m</v>
      </c>
      <c r="F53" s="27">
        <v>64</v>
      </c>
      <c r="G53" s="27"/>
      <c r="H53" s="27">
        <v>74</v>
      </c>
      <c r="I53" s="28">
        <f>SUM(Tabulka1[[#This Row],[Pi vz. 82 - 25]:[Sa vz. 58 - 50]])</f>
        <v>138</v>
      </c>
      <c r="J53" s="26"/>
      <c r="K53" s="26"/>
      <c r="L53" s="26"/>
      <c r="M53" s="29"/>
    </row>
    <row r="54" spans="1:13" ht="17.399999999999999" x14ac:dyDescent="0.3">
      <c r="A54" s="30">
        <v>18</v>
      </c>
      <c r="B54" s="42" t="s">
        <v>81</v>
      </c>
      <c r="C54" s="43" t="s">
        <v>82</v>
      </c>
      <c r="D54" s="33" t="str">
        <f>RIGHT(Tabulka1[[#This Row],[Hodnost, titul, jméno a příjmení]],1)</f>
        <v>á</v>
      </c>
      <c r="E54" s="16" t="str">
        <f>IF(Tabulka1[[#This Row],[Sloupec1]]="","",IF(Tabulka1[[#This Row],[Sloupec1]]="á","ž","m"))</f>
        <v>ž</v>
      </c>
      <c r="F54" s="34">
        <v>6</v>
      </c>
      <c r="G54" s="34"/>
      <c r="H54" s="34">
        <v>72</v>
      </c>
      <c r="I54" s="15">
        <f>SUM(Tabulka1[[#This Row],[Pi vz. 82 - 25]:[Sa vz. 58 - 50]])</f>
        <v>78</v>
      </c>
      <c r="J54" s="16">
        <f>SUM(F54:F56)</f>
        <v>49</v>
      </c>
      <c r="K54" s="16">
        <f>SUM(G54:G56)</f>
        <v>0</v>
      </c>
      <c r="L54" s="16">
        <f>SUM(H54:H56)</f>
        <v>120</v>
      </c>
      <c r="M54" s="17">
        <f>SUM(Tabulka1[[#This Row],[Celkem Pi-25]:[Celkem Sa-50]])</f>
        <v>169</v>
      </c>
    </row>
    <row r="55" spans="1:13" ht="18" x14ac:dyDescent="0.35">
      <c r="A55" s="18">
        <f>A54</f>
        <v>18</v>
      </c>
      <c r="B55" s="19" t="str">
        <f>B54</f>
        <v>AHNM</v>
      </c>
      <c r="C55" s="11" t="s">
        <v>83</v>
      </c>
      <c r="D55" s="12" t="str">
        <f>RIGHT(Tabulka1[[#This Row],[Hodnost, titul, jméno a příjmení]],1)</f>
        <v>á</v>
      </c>
      <c r="E55" s="13" t="str">
        <f>IF(Tabulka1[[#This Row],[Sloupec1]]="","",IF(Tabulka1[[#This Row],[Sloupec1]]="á","ž","m"))</f>
        <v>ž</v>
      </c>
      <c r="F55" s="14">
        <v>16</v>
      </c>
      <c r="G55" s="14"/>
      <c r="H55" s="14">
        <v>48</v>
      </c>
      <c r="I55" s="20">
        <f>SUM(Tabulka1[[#This Row],[Pi vz. 82 - 25]:[Sa vz. 58 - 50]])</f>
        <v>64</v>
      </c>
      <c r="J55" s="13"/>
      <c r="K55" s="13"/>
      <c r="L55" s="13"/>
      <c r="M55" s="21"/>
    </row>
    <row r="56" spans="1:13" ht="18.600000000000001" thickBot="1" x14ac:dyDescent="0.4">
      <c r="A56" s="22">
        <f>A54</f>
        <v>18</v>
      </c>
      <c r="B56" s="23" t="str">
        <f>B54</f>
        <v>AHNM</v>
      </c>
      <c r="C56" s="24" t="s">
        <v>84</v>
      </c>
      <c r="D56" s="25" t="str">
        <f>RIGHT(Tabulka1[[#This Row],[Hodnost, titul, jméno a příjmení]],1)</f>
        <v>á</v>
      </c>
      <c r="E56" s="26" t="str">
        <f>IF(Tabulka1[[#This Row],[Sloupec1]]="","",IF(Tabulka1[[#This Row],[Sloupec1]]="á","ž","m"))</f>
        <v>ž</v>
      </c>
      <c r="F56" s="27">
        <v>27</v>
      </c>
      <c r="G56" s="27"/>
      <c r="H56" s="27">
        <v>0</v>
      </c>
      <c r="I56" s="28">
        <f>SUM(Tabulka1[[#This Row],[Pi vz. 82 - 25]:[Sa vz. 58 - 50]])</f>
        <v>27</v>
      </c>
      <c r="J56" s="26"/>
      <c r="K56" s="26"/>
      <c r="L56" s="26"/>
      <c r="M56" s="29"/>
    </row>
    <row r="57" spans="1:13" ht="17.399999999999999" x14ac:dyDescent="0.3">
      <c r="A57" s="9">
        <v>19</v>
      </c>
      <c r="B57" s="39" t="s">
        <v>85</v>
      </c>
      <c r="C57" s="36" t="s">
        <v>86</v>
      </c>
      <c r="D57" s="12"/>
      <c r="E57" s="13" t="s">
        <v>87</v>
      </c>
      <c r="F57" s="14">
        <v>79</v>
      </c>
      <c r="G57" s="14">
        <v>0</v>
      </c>
      <c r="H57" s="14">
        <v>89</v>
      </c>
      <c r="I57" s="15">
        <f>SUM(Tabulka1[[#This Row],[Pi vz. 82 - 25]:[Sa vz. 58 - 50]])</f>
        <v>168</v>
      </c>
      <c r="J57" s="13">
        <f>SUM(F57:F59)</f>
        <v>169</v>
      </c>
      <c r="K57" s="13"/>
      <c r="L57" s="16">
        <f>SUM(H57:H59)</f>
        <v>206</v>
      </c>
      <c r="M57" s="17">
        <f>SUM(Tabulka1[[#This Row],[Celkem Pi-25]:[Celkem Sa-50]])</f>
        <v>375</v>
      </c>
    </row>
    <row r="58" spans="1:13" ht="18" x14ac:dyDescent="0.35">
      <c r="A58" s="18">
        <f>A57</f>
        <v>19</v>
      </c>
      <c r="B58" s="35" t="str">
        <f>B57</f>
        <v>ÚÚř</v>
      </c>
      <c r="C58" s="36" t="s">
        <v>88</v>
      </c>
      <c r="D58" s="12"/>
      <c r="E58" s="13" t="s">
        <v>87</v>
      </c>
      <c r="F58" s="14">
        <v>18</v>
      </c>
      <c r="G58" s="14"/>
      <c r="H58" s="14">
        <v>42</v>
      </c>
      <c r="I58" s="20">
        <f>SUM(Tabulka1[[#This Row],[Pi vz. 82 - 25]:[Sa vz. 58 - 50]])</f>
        <v>60</v>
      </c>
      <c r="J58" s="13"/>
      <c r="K58" s="13"/>
      <c r="L58" s="13"/>
      <c r="M58" s="21"/>
    </row>
    <row r="59" spans="1:13" ht="18.600000000000001" thickBot="1" x14ac:dyDescent="0.4">
      <c r="A59" s="22">
        <f>A58</f>
        <v>19</v>
      </c>
      <c r="B59" s="37" t="str">
        <f>B57</f>
        <v>ÚÚř</v>
      </c>
      <c r="C59" s="38" t="s">
        <v>89</v>
      </c>
      <c r="D59" s="25"/>
      <c r="E59" s="26" t="s">
        <v>87</v>
      </c>
      <c r="F59" s="27">
        <v>72</v>
      </c>
      <c r="G59" s="27"/>
      <c r="H59" s="27">
        <v>75</v>
      </c>
      <c r="I59" s="28">
        <f>SUM(Tabulka1[[#This Row],[Pi vz. 82 - 25]:[Sa vz. 58 - 50]])</f>
        <v>147</v>
      </c>
      <c r="J59" s="26"/>
      <c r="K59" s="26"/>
      <c r="L59" s="26"/>
      <c r="M59" s="29"/>
    </row>
    <row r="60" spans="1:13" ht="17.399999999999999" x14ac:dyDescent="0.3">
      <c r="A60" s="30">
        <v>20</v>
      </c>
      <c r="B60" s="31" t="s">
        <v>90</v>
      </c>
      <c r="C60" s="32" t="s">
        <v>91</v>
      </c>
      <c r="D60" s="33" t="str">
        <f>RIGHT(Tabulka1[[#This Row],[Hodnost, titul, jméno a příjmení]],1)</f>
        <v>í</v>
      </c>
      <c r="E60" s="16" t="str">
        <f>IF(Tabulka1[[#This Row],[Sloupec1]]="","",IF(Tabulka1[[#This Row],[Sloupec1]]="á","ž","m"))</f>
        <v>m</v>
      </c>
      <c r="F60" s="34">
        <v>87</v>
      </c>
      <c r="G60" s="34"/>
      <c r="H60" s="34">
        <v>92</v>
      </c>
      <c r="I60" s="15">
        <f>SUM(Tabulka1[[#This Row],[Pi vz. 82 - 25]:[Sa vz. 58 - 50]])</f>
        <v>179</v>
      </c>
      <c r="J60" s="16">
        <f>SUM(F60:F62)</f>
        <v>213</v>
      </c>
      <c r="K60" s="16">
        <f>SUM(G60:G62)</f>
        <v>0</v>
      </c>
      <c r="L60" s="16">
        <f>SUM(H60:H62)</f>
        <v>276</v>
      </c>
      <c r="M60" s="17">
        <f>SUM(Tabulka1[[#This Row],[Celkem Pi-25]:[Celkem Sa-50]])</f>
        <v>489</v>
      </c>
    </row>
    <row r="61" spans="1:13" ht="18" x14ac:dyDescent="0.35">
      <c r="A61" s="18">
        <f>A60</f>
        <v>20</v>
      </c>
      <c r="B61" s="35" t="str">
        <f>B60</f>
        <v>AVZO Chvalšiny</v>
      </c>
      <c r="C61" s="36" t="s">
        <v>92</v>
      </c>
      <c r="D61" s="12" t="str">
        <f>RIGHT(Tabulka1[[#This Row],[Hodnost, titul, jméno a příjmení]],1)</f>
        <v>ř</v>
      </c>
      <c r="E61" s="13" t="str">
        <f>IF(Tabulka1[[#This Row],[Sloupec1]]="","",IF(Tabulka1[[#This Row],[Sloupec1]]="á","ž","m"))</f>
        <v>m</v>
      </c>
      <c r="F61" s="14">
        <v>40</v>
      </c>
      <c r="G61" s="14"/>
      <c r="H61" s="14">
        <v>91</v>
      </c>
      <c r="I61" s="20">
        <f>SUM(Tabulka1[[#This Row],[Pi vz. 82 - 25]:[Sa vz. 58 - 50]])</f>
        <v>131</v>
      </c>
      <c r="J61" s="13"/>
      <c r="K61" s="13"/>
      <c r="L61" s="13"/>
      <c r="M61" s="21"/>
    </row>
    <row r="62" spans="1:13" ht="18.600000000000001" thickBot="1" x14ac:dyDescent="0.4">
      <c r="A62" s="22">
        <f>A60</f>
        <v>20</v>
      </c>
      <c r="B62" s="37" t="str">
        <f>B60</f>
        <v>AVZO Chvalšiny</v>
      </c>
      <c r="C62" s="38" t="s">
        <v>93</v>
      </c>
      <c r="D62" s="25" t="str">
        <f>RIGHT(Tabulka1[[#This Row],[Hodnost, titul, jméno a příjmení]],1)</f>
        <v>a</v>
      </c>
      <c r="E62" s="26" t="str">
        <f>IF(Tabulka1[[#This Row],[Sloupec1]]="","",IF(Tabulka1[[#This Row],[Sloupec1]]="á","ž","m"))</f>
        <v>m</v>
      </c>
      <c r="F62" s="27">
        <v>86</v>
      </c>
      <c r="G62" s="27"/>
      <c r="H62" s="27">
        <v>93</v>
      </c>
      <c r="I62" s="28">
        <f>SUM(Tabulka1[[#This Row],[Pi vz. 82 - 25]:[Sa vz. 58 - 50]])</f>
        <v>179</v>
      </c>
      <c r="J62" s="26"/>
      <c r="K62" s="26"/>
      <c r="L62" s="26"/>
      <c r="M62" s="29"/>
    </row>
    <row r="63" spans="1:13" ht="17.399999999999999" x14ac:dyDescent="0.3">
      <c r="A63" s="9">
        <v>21</v>
      </c>
      <c r="B63" s="10" t="s">
        <v>94</v>
      </c>
      <c r="C63" s="11" t="s">
        <v>95</v>
      </c>
      <c r="D63" s="12" t="str">
        <f>RIGHT(Tabulka1[[#This Row],[Hodnost, titul, jméno a příjmení]],1)</f>
        <v>k</v>
      </c>
      <c r="E63" s="13" t="str">
        <f>IF(Tabulka1[[#This Row],[Sloupec1]]="","",IF(Tabulka1[[#This Row],[Sloupec1]]="á","ž","m"))</f>
        <v>m</v>
      </c>
      <c r="F63" s="14">
        <v>95</v>
      </c>
      <c r="G63" s="14"/>
      <c r="H63" s="14">
        <v>80</v>
      </c>
      <c r="I63" s="15">
        <f>SUM(Tabulka1[[#This Row],[Pi vz. 82 - 25]:[Sa vz. 58 - 50]])</f>
        <v>175</v>
      </c>
      <c r="J63" s="13">
        <f>SUM(F63:F65)</f>
        <v>278</v>
      </c>
      <c r="K63" s="13">
        <f>SUM(G63:G65)</f>
        <v>0</v>
      </c>
      <c r="L63" s="16">
        <f>SUM(H63:H65)</f>
        <v>257</v>
      </c>
      <c r="M63" s="17">
        <f>SUM(Tabulka1[[#This Row],[Celkem Pi-25]:[Celkem Sa-50]])</f>
        <v>535</v>
      </c>
    </row>
    <row r="64" spans="1:13" ht="18" x14ac:dyDescent="0.35">
      <c r="A64" s="18">
        <f>A63</f>
        <v>21</v>
      </c>
      <c r="B64" s="19" t="str">
        <f>B63</f>
        <v>KVZ Fruko Jindřichův Hradec</v>
      </c>
      <c r="C64" s="11" t="s">
        <v>96</v>
      </c>
      <c r="D64" s="12" t="str">
        <f>RIGHT(Tabulka1[[#This Row],[Hodnost, titul, jméno a příjmení]],1)</f>
        <v>k</v>
      </c>
      <c r="E64" s="13" t="str">
        <f>IF(Tabulka1[[#This Row],[Sloupec1]]="","",IF(Tabulka1[[#This Row],[Sloupec1]]="á","ž","m"))</f>
        <v>m</v>
      </c>
      <c r="F64" s="14">
        <v>89</v>
      </c>
      <c r="G64" s="14"/>
      <c r="H64" s="14">
        <v>92</v>
      </c>
      <c r="I64" s="20">
        <f>SUM(Tabulka1[[#This Row],[Pi vz. 82 - 25]:[Sa vz. 58 - 50]])</f>
        <v>181</v>
      </c>
      <c r="J64" s="13"/>
      <c r="K64" s="13"/>
      <c r="L64" s="13"/>
      <c r="M64" s="21"/>
    </row>
    <row r="65" spans="1:13" ht="18.600000000000001" thickBot="1" x14ac:dyDescent="0.4">
      <c r="A65" s="22">
        <f>A63</f>
        <v>21</v>
      </c>
      <c r="B65" s="23" t="str">
        <f>B63</f>
        <v>KVZ Fruko Jindřichův Hradec</v>
      </c>
      <c r="C65" s="24" t="s">
        <v>97</v>
      </c>
      <c r="D65" s="25" t="str">
        <f>RIGHT(Tabulka1[[#This Row],[Hodnost, titul, jméno a příjmení]],1)</f>
        <v>k</v>
      </c>
      <c r="E65" s="26" t="str">
        <f>IF(Tabulka1[[#This Row],[Sloupec1]]="","",IF(Tabulka1[[#This Row],[Sloupec1]]="á","ž","m"))</f>
        <v>m</v>
      </c>
      <c r="F65" s="27">
        <v>94</v>
      </c>
      <c r="G65" s="27"/>
      <c r="H65" s="27">
        <v>85</v>
      </c>
      <c r="I65" s="28">
        <f>SUM(Tabulka1[[#This Row],[Pi vz. 82 - 25]:[Sa vz. 58 - 50]])</f>
        <v>179</v>
      </c>
      <c r="J65" s="26"/>
      <c r="K65" s="26"/>
      <c r="L65" s="26"/>
      <c r="M65" s="29"/>
    </row>
    <row r="66" spans="1:13" ht="17.399999999999999" x14ac:dyDescent="0.3">
      <c r="A66" s="30">
        <v>105</v>
      </c>
      <c r="B66" s="31"/>
      <c r="C66" s="32"/>
      <c r="D66" s="33" t="str">
        <f>RIGHT(Tabulka1[[#This Row],[Hodnost, titul, jméno a příjmení]],1)</f>
        <v/>
      </c>
      <c r="E66" s="16" t="str">
        <f>IF(Tabulka1[[#This Row],[Sloupec1]]="","",IF(Tabulka1[[#This Row],[Sloupec1]]="á","ž","m"))</f>
        <v/>
      </c>
      <c r="F66" s="34"/>
      <c r="G66" s="34"/>
      <c r="H66" s="34"/>
      <c r="I66" s="15">
        <f>SUM(Tabulka1[[#This Row],[Pi vz. 82 - 25]:[Sa vz. 58 - 50]])</f>
        <v>0</v>
      </c>
      <c r="J66" s="16">
        <f>SUM(F66:F68)</f>
        <v>0</v>
      </c>
      <c r="K66" s="16">
        <f>SUM(G66:G68)</f>
        <v>0</v>
      </c>
      <c r="L66" s="16">
        <f>SUM(H66:H68)</f>
        <v>0</v>
      </c>
      <c r="M66" s="17">
        <f>SUM(Tabulka1[[#This Row],[Celkem Pi-25]:[Celkem Sa-50]])</f>
        <v>0</v>
      </c>
    </row>
    <row r="67" spans="1:13" ht="18" x14ac:dyDescent="0.35">
      <c r="A67" s="18">
        <f>A66</f>
        <v>105</v>
      </c>
      <c r="B67" s="35">
        <f>B66</f>
        <v>0</v>
      </c>
      <c r="C67" s="36"/>
      <c r="D67" s="12" t="str">
        <f>RIGHT(Tabulka1[[#This Row],[Hodnost, titul, jméno a příjmení]],1)</f>
        <v/>
      </c>
      <c r="E67" s="13" t="str">
        <f>IF(Tabulka1[[#This Row],[Sloupec1]]="","",IF(Tabulka1[[#This Row],[Sloupec1]]="á","ž","m"))</f>
        <v/>
      </c>
      <c r="F67" s="14"/>
      <c r="G67" s="14"/>
      <c r="H67" s="14"/>
      <c r="I67" s="20">
        <f>SUM(Tabulka1[[#This Row],[Pi vz. 82 - 25]:[Sa vz. 58 - 50]])</f>
        <v>0</v>
      </c>
      <c r="J67" s="13"/>
      <c r="K67" s="13"/>
      <c r="L67" s="13"/>
      <c r="M67" s="21"/>
    </row>
    <row r="68" spans="1:13" ht="18.600000000000001" thickBot="1" x14ac:dyDescent="0.4">
      <c r="A68" s="22">
        <f>A66</f>
        <v>105</v>
      </c>
      <c r="B68" s="37">
        <f>B66</f>
        <v>0</v>
      </c>
      <c r="C68" s="38"/>
      <c r="D68" s="25" t="str">
        <f>RIGHT(Tabulka1[[#This Row],[Hodnost, titul, jméno a příjmení]],1)</f>
        <v/>
      </c>
      <c r="E68" s="26" t="str">
        <f>IF(Tabulka1[[#This Row],[Sloupec1]]="","",IF(Tabulka1[[#This Row],[Sloupec1]]="á","ž","m"))</f>
        <v/>
      </c>
      <c r="F68" s="27"/>
      <c r="G68" s="27"/>
      <c r="H68" s="27"/>
      <c r="I68" s="28">
        <f>SUM(Tabulka1[[#This Row],[Pi vz. 82 - 25]:[Sa vz. 58 - 50]])</f>
        <v>0</v>
      </c>
      <c r="J68" s="26"/>
      <c r="K68" s="26"/>
      <c r="L68" s="26"/>
      <c r="M68" s="29"/>
    </row>
    <row r="69" spans="1:13" ht="17.399999999999999" x14ac:dyDescent="0.3">
      <c r="A69" s="9">
        <v>116</v>
      </c>
      <c r="B69" s="10"/>
      <c r="C69" s="11"/>
      <c r="D69" s="12" t="str">
        <f>RIGHT(Tabulka1[[#This Row],[Hodnost, titul, jméno a příjmení]],1)</f>
        <v/>
      </c>
      <c r="E69" s="13" t="str">
        <f>IF(Tabulka1[[#This Row],[Sloupec1]]="","",IF(Tabulka1[[#This Row],[Sloupec1]]="á","ž","m"))</f>
        <v/>
      </c>
      <c r="F69" s="14"/>
      <c r="G69" s="14"/>
      <c r="H69" s="14"/>
      <c r="I69" s="15">
        <f>SUM(Tabulka1[[#This Row],[Pi vz. 82 - 25]:[Sa vz. 58 - 50]])</f>
        <v>0</v>
      </c>
      <c r="J69" s="13">
        <f>SUM(F69:F71)</f>
        <v>0</v>
      </c>
      <c r="K69" s="13">
        <f>SUM(G69:G71)</f>
        <v>0</v>
      </c>
      <c r="L69" s="16">
        <f>SUM(H69:H71)</f>
        <v>0</v>
      </c>
      <c r="M69" s="17">
        <f>SUM(Tabulka1[[#This Row],[Celkem Pi-25]:[Celkem Sa-50]])</f>
        <v>0</v>
      </c>
    </row>
    <row r="70" spans="1:13" ht="18" x14ac:dyDescent="0.35">
      <c r="A70" s="18">
        <f>A69</f>
        <v>116</v>
      </c>
      <c r="B70" s="19">
        <f>B69</f>
        <v>0</v>
      </c>
      <c r="C70" s="11"/>
      <c r="D70" s="12" t="str">
        <f>RIGHT(Tabulka1[[#This Row],[Hodnost, titul, jméno a příjmení]],1)</f>
        <v/>
      </c>
      <c r="E70" s="13" t="str">
        <f>IF(Tabulka1[[#This Row],[Sloupec1]]="","",IF(Tabulka1[[#This Row],[Sloupec1]]="á","ž","m"))</f>
        <v/>
      </c>
      <c r="F70" s="14"/>
      <c r="G70" s="14"/>
      <c r="H70" s="14"/>
      <c r="I70" s="20">
        <f>SUM(Tabulka1[[#This Row],[Pi vz. 82 - 25]:[Sa vz. 58 - 50]])</f>
        <v>0</v>
      </c>
      <c r="J70" s="13"/>
      <c r="K70" s="13"/>
      <c r="L70" s="13"/>
      <c r="M70" s="21"/>
    </row>
    <row r="71" spans="1:13" ht="18.600000000000001" thickBot="1" x14ac:dyDescent="0.4">
      <c r="A71" s="22">
        <f>A69</f>
        <v>116</v>
      </c>
      <c r="B71" s="23">
        <f>B69</f>
        <v>0</v>
      </c>
      <c r="C71" s="24"/>
      <c r="D71" s="25" t="str">
        <f>RIGHT(Tabulka1[[#This Row],[Hodnost, titul, jméno a příjmení]],1)</f>
        <v/>
      </c>
      <c r="E71" s="26" t="str">
        <f>IF(Tabulka1[[#This Row],[Sloupec1]]="","",IF(Tabulka1[[#This Row],[Sloupec1]]="á","ž","m"))</f>
        <v/>
      </c>
      <c r="F71" s="27"/>
      <c r="G71" s="27"/>
      <c r="H71" s="27"/>
      <c r="I71" s="28">
        <f>SUM(Tabulka1[[#This Row],[Pi vz. 82 - 25]:[Sa vz. 58 - 50]])</f>
        <v>0</v>
      </c>
      <c r="J71" s="26"/>
      <c r="K71" s="26"/>
      <c r="L71" s="26"/>
      <c r="M71" s="29"/>
    </row>
    <row r="72" spans="1:13" ht="17.399999999999999" x14ac:dyDescent="0.3">
      <c r="A72" s="30">
        <v>124</v>
      </c>
      <c r="B72" s="44"/>
      <c r="C72" s="45"/>
      <c r="D72" s="33" t="str">
        <f>RIGHT(Tabulka1[[#This Row],[Hodnost, titul, jméno a příjmení]],1)</f>
        <v/>
      </c>
      <c r="E72" s="16" t="str">
        <f>IF(Tabulka1[[#This Row],[Sloupec1]]="","",IF(Tabulka1[[#This Row],[Sloupec1]]="á","ž","m"))</f>
        <v/>
      </c>
      <c r="F72" s="34"/>
      <c r="G72" s="34"/>
      <c r="H72" s="34"/>
      <c r="I72" s="15">
        <f>SUM(Tabulka1[[#This Row],[Pi vz. 82 - 25]:[Sa vz. 58 - 50]])</f>
        <v>0</v>
      </c>
      <c r="J72" s="16">
        <f>SUM(F72:F74)</f>
        <v>0</v>
      </c>
      <c r="K72" s="16">
        <f>SUM(G72:G74)</f>
        <v>0</v>
      </c>
      <c r="L72" s="16">
        <f>SUM(H72:H74)</f>
        <v>0</v>
      </c>
      <c r="M72" s="17">
        <f>SUM(Tabulka1[[#This Row],[Celkem Pi-25]:[Celkem Sa-50]])</f>
        <v>0</v>
      </c>
    </row>
    <row r="73" spans="1:13" ht="18" x14ac:dyDescent="0.35">
      <c r="A73" s="18">
        <f>A72</f>
        <v>124</v>
      </c>
      <c r="B73" s="40">
        <f>B72</f>
        <v>0</v>
      </c>
      <c r="C73" s="46"/>
      <c r="D73" s="12" t="str">
        <f>RIGHT(Tabulka1[[#This Row],[Hodnost, titul, jméno a příjmení]],1)</f>
        <v/>
      </c>
      <c r="E73" s="13" t="str">
        <f>IF(Tabulka1[[#This Row],[Sloupec1]]="","",IF(Tabulka1[[#This Row],[Sloupec1]]="á","ž","m"))</f>
        <v/>
      </c>
      <c r="F73" s="14"/>
      <c r="G73" s="14"/>
      <c r="H73" s="14"/>
      <c r="I73" s="20">
        <f>SUM(Tabulka1[[#This Row],[Pi vz. 82 - 25]:[Sa vz. 58 - 50]])</f>
        <v>0</v>
      </c>
      <c r="J73" s="13"/>
      <c r="K73" s="13"/>
      <c r="L73" s="13"/>
      <c r="M73" s="21"/>
    </row>
    <row r="74" spans="1:13" ht="18.600000000000001" thickBot="1" x14ac:dyDescent="0.4">
      <c r="A74" s="22">
        <f>A72</f>
        <v>124</v>
      </c>
      <c r="B74" s="41">
        <f>B72</f>
        <v>0</v>
      </c>
      <c r="C74" s="47"/>
      <c r="D74" s="25" t="str">
        <f>RIGHT(Tabulka1[[#This Row],[Hodnost, titul, jméno a příjmení]],1)</f>
        <v/>
      </c>
      <c r="E74" s="26" t="str">
        <f>IF(Tabulka1[[#This Row],[Sloupec1]]="","",IF(Tabulka1[[#This Row],[Sloupec1]]="á","ž","m"))</f>
        <v/>
      </c>
      <c r="F74" s="27"/>
      <c r="G74" s="27"/>
      <c r="H74" s="27"/>
      <c r="I74" s="28">
        <f>SUM(Tabulka1[[#This Row],[Pi vz. 82 - 25]:[Sa vz. 58 - 50]])</f>
        <v>0</v>
      </c>
      <c r="J74" s="26"/>
      <c r="K74" s="26"/>
      <c r="L74" s="26"/>
      <c r="M74" s="29"/>
    </row>
    <row r="75" spans="1:13" ht="17.399999999999999" x14ac:dyDescent="0.3">
      <c r="A75" s="9">
        <v>125</v>
      </c>
      <c r="B75" s="48"/>
      <c r="C75" s="46"/>
      <c r="D75" s="12" t="str">
        <f>RIGHT(Tabulka1[[#This Row],[Hodnost, titul, jméno a příjmení]],1)</f>
        <v/>
      </c>
      <c r="E75" s="13" t="str">
        <f>IF(Tabulka1[[#This Row],[Sloupec1]]="","",IF(Tabulka1[[#This Row],[Sloupec1]]="á","ž","m"))</f>
        <v/>
      </c>
      <c r="F75" s="14"/>
      <c r="G75" s="14"/>
      <c r="H75" s="14"/>
      <c r="I75" s="15">
        <f>SUM(Tabulka1[[#This Row],[Pi vz. 82 - 25]:[Sa vz. 58 - 50]])</f>
        <v>0</v>
      </c>
      <c r="J75" s="13">
        <f>SUM(F75:F77)</f>
        <v>0</v>
      </c>
      <c r="K75" s="13">
        <f>SUM(G75:G77)</f>
        <v>0</v>
      </c>
      <c r="L75" s="16">
        <f>SUM(H75:H77)</f>
        <v>0</v>
      </c>
      <c r="M75" s="17">
        <f>SUM(Tabulka1[[#This Row],[Celkem Pi-25]:[Celkem Sa-50]])</f>
        <v>0</v>
      </c>
    </row>
    <row r="76" spans="1:13" ht="18" x14ac:dyDescent="0.35">
      <c r="A76" s="18">
        <f>A75</f>
        <v>125</v>
      </c>
      <c r="B76" s="40">
        <f>B75</f>
        <v>0</v>
      </c>
      <c r="C76" s="46"/>
      <c r="D76" s="12" t="str">
        <f>RIGHT(Tabulka1[[#This Row],[Hodnost, titul, jméno a příjmení]],1)</f>
        <v/>
      </c>
      <c r="E76" s="13" t="str">
        <f>IF(Tabulka1[[#This Row],[Sloupec1]]="","",IF(Tabulka1[[#This Row],[Sloupec1]]="á","ž","m"))</f>
        <v/>
      </c>
      <c r="F76" s="14"/>
      <c r="G76" s="14"/>
      <c r="H76" s="14"/>
      <c r="I76" s="20">
        <f>SUM(Tabulka1[[#This Row],[Pi vz. 82 - 25]:[Sa vz. 58 - 50]])</f>
        <v>0</v>
      </c>
      <c r="J76" s="13"/>
      <c r="K76" s="13"/>
      <c r="L76" s="13"/>
      <c r="M76" s="21"/>
    </row>
    <row r="77" spans="1:13" ht="18.600000000000001" thickBot="1" x14ac:dyDescent="0.4">
      <c r="A77" s="22">
        <f>A75</f>
        <v>125</v>
      </c>
      <c r="B77" s="41">
        <f>B75</f>
        <v>0</v>
      </c>
      <c r="C77" s="47"/>
      <c r="D77" s="25" t="str">
        <f>RIGHT(Tabulka1[[#This Row],[Hodnost, titul, jméno a příjmení]],1)</f>
        <v/>
      </c>
      <c r="E77" s="26" t="str">
        <f>IF(Tabulka1[[#This Row],[Sloupec1]]="","",IF(Tabulka1[[#This Row],[Sloupec1]]="á","ž","m"))</f>
        <v/>
      </c>
      <c r="F77" s="27"/>
      <c r="G77" s="27"/>
      <c r="H77" s="27"/>
      <c r="I77" s="28">
        <f>SUM(Tabulka1[[#This Row],[Pi vz. 82 - 25]:[Sa vz. 58 - 50]])</f>
        <v>0</v>
      </c>
      <c r="J77" s="26"/>
      <c r="K77" s="26"/>
      <c r="L77" s="26"/>
      <c r="M77" s="29"/>
    </row>
    <row r="78" spans="1:13" ht="17.399999999999999" x14ac:dyDescent="0.3">
      <c r="A78" s="30">
        <v>126</v>
      </c>
      <c r="B78" s="42"/>
      <c r="C78" s="43"/>
      <c r="D78" s="33" t="str">
        <f>RIGHT(Tabulka1[[#This Row],[Hodnost, titul, jméno a příjmení]],1)</f>
        <v/>
      </c>
      <c r="E78" s="16" t="str">
        <f>IF(Tabulka1[[#This Row],[Sloupec1]]="","",IF(Tabulka1[[#This Row],[Sloupec1]]="á","ž","m"))</f>
        <v/>
      </c>
      <c r="F78" s="34"/>
      <c r="G78" s="34"/>
      <c r="H78" s="34"/>
      <c r="I78" s="15">
        <f>SUM(Tabulka1[[#This Row],[Pi vz. 82 - 25]:[Sa vz. 58 - 50]])</f>
        <v>0</v>
      </c>
      <c r="J78" s="16">
        <f>SUM(F78:F80)</f>
        <v>0</v>
      </c>
      <c r="K78" s="16">
        <f>SUM(G78:G80)</f>
        <v>0</v>
      </c>
      <c r="L78" s="16">
        <f>SUM(H78:H80)</f>
        <v>0</v>
      </c>
      <c r="M78" s="17">
        <f>SUM(Tabulka1[[#This Row],[Celkem Pi-25]:[Celkem Sa-50]])</f>
        <v>0</v>
      </c>
    </row>
    <row r="79" spans="1:13" ht="18" x14ac:dyDescent="0.35">
      <c r="A79" s="18">
        <f>A78</f>
        <v>126</v>
      </c>
      <c r="B79" s="19">
        <f>B78</f>
        <v>0</v>
      </c>
      <c r="C79" s="11"/>
      <c r="D79" s="12" t="str">
        <f>RIGHT(Tabulka1[[#This Row],[Hodnost, titul, jméno a příjmení]],1)</f>
        <v/>
      </c>
      <c r="E79" s="13" t="str">
        <f>IF(Tabulka1[[#This Row],[Sloupec1]]="","",IF(Tabulka1[[#This Row],[Sloupec1]]="á","ž","m"))</f>
        <v/>
      </c>
      <c r="F79" s="14"/>
      <c r="G79" s="14"/>
      <c r="H79" s="14"/>
      <c r="I79" s="20">
        <f>SUM(Tabulka1[[#This Row],[Pi vz. 82 - 25]:[Sa vz. 58 - 50]])</f>
        <v>0</v>
      </c>
      <c r="J79" s="13"/>
      <c r="K79" s="13"/>
      <c r="L79" s="13"/>
      <c r="M79" s="21"/>
    </row>
    <row r="80" spans="1:13" ht="18.600000000000001" thickBot="1" x14ac:dyDescent="0.4">
      <c r="A80" s="22">
        <f>A78</f>
        <v>126</v>
      </c>
      <c r="B80" s="23">
        <f>B78</f>
        <v>0</v>
      </c>
      <c r="C80" s="24"/>
      <c r="D80" s="25" t="str">
        <f>RIGHT(Tabulka1[[#This Row],[Hodnost, titul, jméno a příjmení]],1)</f>
        <v/>
      </c>
      <c r="E80" s="26" t="str">
        <f>IF(Tabulka1[[#This Row],[Sloupec1]]="","",IF(Tabulka1[[#This Row],[Sloupec1]]="á","ž","m"))</f>
        <v/>
      </c>
      <c r="F80" s="27"/>
      <c r="G80" s="27"/>
      <c r="H80" s="27"/>
      <c r="I80" s="28">
        <f>SUM(Tabulka1[[#This Row],[Pi vz. 82 - 25]:[Sa vz. 58 - 50]])</f>
        <v>0</v>
      </c>
      <c r="J80" s="26"/>
      <c r="K80" s="26"/>
      <c r="L80" s="26"/>
      <c r="M80" s="29"/>
    </row>
    <row r="81" spans="1:13" ht="17.399999999999999" x14ac:dyDescent="0.3">
      <c r="A81" s="9">
        <v>127</v>
      </c>
      <c r="B81" s="10"/>
      <c r="C81" s="11"/>
      <c r="D81" s="12" t="str">
        <f>RIGHT(Tabulka1[[#This Row],[Hodnost, titul, jméno a příjmení]],1)</f>
        <v/>
      </c>
      <c r="E81" s="13" t="str">
        <f>IF(Tabulka1[[#This Row],[Sloupec1]]="","",IF(Tabulka1[[#This Row],[Sloupec1]]="á","ž","m"))</f>
        <v/>
      </c>
      <c r="F81" s="14"/>
      <c r="G81" s="14"/>
      <c r="H81" s="14"/>
      <c r="I81" s="15">
        <f>SUM(Tabulka1[[#This Row],[Pi vz. 82 - 25]:[Sa vz. 58 - 50]])</f>
        <v>0</v>
      </c>
      <c r="J81" s="13">
        <f>SUM(F81:F83)</f>
        <v>0</v>
      </c>
      <c r="K81" s="13">
        <f>SUM(G81:G83)</f>
        <v>0</v>
      </c>
      <c r="L81" s="16">
        <f>SUM(H81:H83)</f>
        <v>0</v>
      </c>
      <c r="M81" s="17">
        <f>SUM(Tabulka1[[#This Row],[Celkem Pi-25]:[Celkem Sa-50]])</f>
        <v>0</v>
      </c>
    </row>
    <row r="82" spans="1:13" ht="18" x14ac:dyDescent="0.35">
      <c r="A82" s="18">
        <f>A81</f>
        <v>127</v>
      </c>
      <c r="B82" s="19">
        <f>B81</f>
        <v>0</v>
      </c>
      <c r="C82" s="11"/>
      <c r="D82" s="12" t="str">
        <f>RIGHT(Tabulka1[[#This Row],[Hodnost, titul, jméno a příjmení]],1)</f>
        <v/>
      </c>
      <c r="E82" s="13" t="str">
        <f>IF(Tabulka1[[#This Row],[Sloupec1]]="","",IF(Tabulka1[[#This Row],[Sloupec1]]="á","ž","m"))</f>
        <v/>
      </c>
      <c r="F82" s="14"/>
      <c r="G82" s="14"/>
      <c r="H82" s="14"/>
      <c r="I82" s="20">
        <f>SUM(Tabulka1[[#This Row],[Pi vz. 82 - 25]:[Sa vz. 58 - 50]])</f>
        <v>0</v>
      </c>
      <c r="J82" s="13"/>
      <c r="K82" s="13"/>
      <c r="L82" s="13"/>
      <c r="M82" s="21"/>
    </row>
    <row r="83" spans="1:13" ht="18.600000000000001" thickBot="1" x14ac:dyDescent="0.4">
      <c r="A83" s="22">
        <f>A81</f>
        <v>127</v>
      </c>
      <c r="B83" s="23">
        <f>B81</f>
        <v>0</v>
      </c>
      <c r="C83" s="24"/>
      <c r="D83" s="25" t="str">
        <f>RIGHT(Tabulka1[[#This Row],[Hodnost, titul, jméno a příjmení]],1)</f>
        <v/>
      </c>
      <c r="E83" s="26" t="str">
        <f>IF(Tabulka1[[#This Row],[Sloupec1]]="","",IF(Tabulka1[[#This Row],[Sloupec1]]="á","ž","m"))</f>
        <v/>
      </c>
      <c r="F83" s="27"/>
      <c r="G83" s="27"/>
      <c r="H83" s="27"/>
      <c r="I83" s="28">
        <f>SUM(Tabulka1[[#This Row],[Pi vz. 82 - 25]:[Sa vz. 58 - 50]])</f>
        <v>0</v>
      </c>
      <c r="J83" s="26"/>
      <c r="K83" s="26"/>
      <c r="L83" s="26"/>
      <c r="M83" s="29"/>
    </row>
    <row r="84" spans="1:13" ht="17.399999999999999" x14ac:dyDescent="0.3">
      <c r="A84" s="30">
        <v>128</v>
      </c>
      <c r="B84" s="42"/>
      <c r="C84" s="43"/>
      <c r="D84" s="33" t="str">
        <f>RIGHT(Tabulka1[[#This Row],[Hodnost, titul, jméno a příjmení]],1)</f>
        <v/>
      </c>
      <c r="E84" s="16" t="str">
        <f>IF(Tabulka1[[#This Row],[Sloupec1]]="","",IF(Tabulka1[[#This Row],[Sloupec1]]="á","ž","m"))</f>
        <v/>
      </c>
      <c r="F84" s="34"/>
      <c r="G84" s="34"/>
      <c r="H84" s="34"/>
      <c r="I84" s="15">
        <f>SUM(Tabulka1[[#This Row],[Pi vz. 82 - 25]:[Sa vz. 58 - 50]])</f>
        <v>0</v>
      </c>
      <c r="J84" s="16">
        <f>SUM(F84:F86)</f>
        <v>0</v>
      </c>
      <c r="K84" s="16">
        <f>SUM(G84:G86)</f>
        <v>0</v>
      </c>
      <c r="L84" s="16">
        <f>SUM(H84:H86)</f>
        <v>0</v>
      </c>
      <c r="M84" s="17">
        <f>SUM(Tabulka1[[#This Row],[Celkem Pi-25]:[Celkem Sa-50]])</f>
        <v>0</v>
      </c>
    </row>
    <row r="85" spans="1:13" ht="18" x14ac:dyDescent="0.35">
      <c r="A85" s="18">
        <f>A84</f>
        <v>128</v>
      </c>
      <c r="B85" s="19">
        <f>B84</f>
        <v>0</v>
      </c>
      <c r="C85" s="11"/>
      <c r="D85" s="12" t="str">
        <f>RIGHT(Tabulka1[[#This Row],[Hodnost, titul, jméno a příjmení]],1)</f>
        <v/>
      </c>
      <c r="E85" s="13" t="str">
        <f>IF(Tabulka1[[#This Row],[Sloupec1]]="","",IF(Tabulka1[[#This Row],[Sloupec1]]="á","ž","m"))</f>
        <v/>
      </c>
      <c r="F85" s="14"/>
      <c r="G85" s="14"/>
      <c r="H85" s="14"/>
      <c r="I85" s="20">
        <f>SUM(Tabulka1[[#This Row],[Pi vz. 82 - 25]:[Sa vz. 58 - 50]])</f>
        <v>0</v>
      </c>
      <c r="J85" s="13"/>
      <c r="K85" s="13"/>
      <c r="L85" s="13"/>
      <c r="M85" s="21"/>
    </row>
    <row r="86" spans="1:13" ht="18.600000000000001" thickBot="1" x14ac:dyDescent="0.4">
      <c r="A86" s="22">
        <f>A84</f>
        <v>128</v>
      </c>
      <c r="B86" s="23">
        <f>B84</f>
        <v>0</v>
      </c>
      <c r="C86" s="24"/>
      <c r="D86" s="25" t="str">
        <f>RIGHT(Tabulka1[[#This Row],[Hodnost, titul, jméno a příjmení]],1)</f>
        <v/>
      </c>
      <c r="E86" s="26" t="str">
        <f>IF(Tabulka1[[#This Row],[Sloupec1]]="","",IF(Tabulka1[[#This Row],[Sloupec1]]="á","ž","m"))</f>
        <v/>
      </c>
      <c r="F86" s="27"/>
      <c r="G86" s="27"/>
      <c r="H86" s="27"/>
      <c r="I86" s="28">
        <f>SUM(Tabulka1[[#This Row],[Pi vz. 82 - 25]:[Sa vz. 58 - 50]])</f>
        <v>0</v>
      </c>
      <c r="J86" s="26"/>
      <c r="K86" s="26"/>
      <c r="L86" s="26"/>
      <c r="M86" s="29"/>
    </row>
    <row r="87" spans="1:13" ht="17.399999999999999" x14ac:dyDescent="0.3">
      <c r="A87" s="9">
        <v>129</v>
      </c>
      <c r="B87" s="10"/>
      <c r="C87" s="11"/>
      <c r="D87" s="12" t="str">
        <f>RIGHT(Tabulka1[[#This Row],[Hodnost, titul, jméno a příjmení]],1)</f>
        <v/>
      </c>
      <c r="E87" s="13" t="str">
        <f>IF(Tabulka1[[#This Row],[Sloupec1]]="","",IF(Tabulka1[[#This Row],[Sloupec1]]="á","ž","m"))</f>
        <v/>
      </c>
      <c r="F87" s="14"/>
      <c r="G87" s="14"/>
      <c r="H87" s="14"/>
      <c r="I87" s="15">
        <f>SUM(Tabulka1[[#This Row],[Pi vz. 82 - 25]:[Sa vz. 58 - 50]])</f>
        <v>0</v>
      </c>
      <c r="J87" s="13">
        <f>SUM(F87:F89)</f>
        <v>0</v>
      </c>
      <c r="K87" s="13">
        <f>SUM(G87:G89)</f>
        <v>0</v>
      </c>
      <c r="L87" s="16">
        <f>SUM(H87:H89)</f>
        <v>0</v>
      </c>
      <c r="M87" s="17">
        <f>SUM(Tabulka1[[#This Row],[Celkem Pi-25]:[Celkem Sa-50]])</f>
        <v>0</v>
      </c>
    </row>
    <row r="88" spans="1:13" ht="18" x14ac:dyDescent="0.35">
      <c r="A88" s="18">
        <f>A87</f>
        <v>129</v>
      </c>
      <c r="B88" s="19">
        <f>B87</f>
        <v>0</v>
      </c>
      <c r="C88" s="11"/>
      <c r="D88" s="12" t="str">
        <f>RIGHT(Tabulka1[[#This Row],[Hodnost, titul, jméno a příjmení]],1)</f>
        <v/>
      </c>
      <c r="E88" s="13" t="str">
        <f>IF(Tabulka1[[#This Row],[Sloupec1]]="","",IF(Tabulka1[[#This Row],[Sloupec1]]="á","ž","m"))</f>
        <v/>
      </c>
      <c r="F88" s="14"/>
      <c r="G88" s="14"/>
      <c r="H88" s="14"/>
      <c r="I88" s="20">
        <f>SUM(Tabulka1[[#This Row],[Pi vz. 82 - 25]:[Sa vz. 58 - 50]])</f>
        <v>0</v>
      </c>
      <c r="J88" s="13"/>
      <c r="K88" s="13"/>
      <c r="L88" s="13"/>
      <c r="M88" s="21"/>
    </row>
    <row r="89" spans="1:13" ht="18.600000000000001" thickBot="1" x14ac:dyDescent="0.4">
      <c r="A89" s="22">
        <f>A87</f>
        <v>129</v>
      </c>
      <c r="B89" s="23">
        <f>B87</f>
        <v>0</v>
      </c>
      <c r="C89" s="24"/>
      <c r="D89" s="25" t="str">
        <f>RIGHT(Tabulka1[[#This Row],[Hodnost, titul, jméno a příjmení]],1)</f>
        <v/>
      </c>
      <c r="E89" s="26" t="str">
        <f>IF(Tabulka1[[#This Row],[Sloupec1]]="","",IF(Tabulka1[[#This Row],[Sloupec1]]="á","ž","m"))</f>
        <v/>
      </c>
      <c r="F89" s="27"/>
      <c r="G89" s="27"/>
      <c r="H89" s="27"/>
      <c r="I89" s="28">
        <f>SUM(Tabulka1[[#This Row],[Pi vz. 82 - 25]:[Sa vz. 58 - 50]])</f>
        <v>0</v>
      </c>
      <c r="J89" s="26"/>
      <c r="K89" s="26"/>
      <c r="L89" s="26"/>
      <c r="M89" s="29"/>
    </row>
    <row r="90" spans="1:13" ht="17.399999999999999" x14ac:dyDescent="0.3">
      <c r="A90" s="30">
        <v>130</v>
      </c>
      <c r="B90" s="42"/>
      <c r="C90" s="43"/>
      <c r="D90" s="33" t="str">
        <f>RIGHT(Tabulka1[[#This Row],[Hodnost, titul, jméno a příjmení]],1)</f>
        <v/>
      </c>
      <c r="E90" s="16" t="str">
        <f>IF(Tabulka1[[#This Row],[Sloupec1]]="","",IF(Tabulka1[[#This Row],[Sloupec1]]="á","ž","m"))</f>
        <v/>
      </c>
      <c r="F90" s="34"/>
      <c r="G90" s="34"/>
      <c r="H90" s="34"/>
      <c r="I90" s="15">
        <f>SUM(Tabulka1[[#This Row],[Pi vz. 82 - 25]:[Sa vz. 58 - 50]])</f>
        <v>0</v>
      </c>
      <c r="J90" s="16">
        <f>SUM(F90:F92)</f>
        <v>0</v>
      </c>
      <c r="K90" s="16">
        <f>SUM(G90:G92)</f>
        <v>0</v>
      </c>
      <c r="L90" s="16">
        <f>SUM(H90:H92)</f>
        <v>0</v>
      </c>
      <c r="M90" s="17">
        <f>SUM(Tabulka1[[#This Row],[Celkem Pi-25]:[Celkem Sa-50]])</f>
        <v>0</v>
      </c>
    </row>
    <row r="91" spans="1:13" ht="18" x14ac:dyDescent="0.35">
      <c r="A91" s="18">
        <f>A90</f>
        <v>130</v>
      </c>
      <c r="B91" s="19">
        <f>B90</f>
        <v>0</v>
      </c>
      <c r="C91" s="11"/>
      <c r="D91" s="12" t="str">
        <f>RIGHT(Tabulka1[[#This Row],[Hodnost, titul, jméno a příjmení]],1)</f>
        <v/>
      </c>
      <c r="E91" s="13" t="str">
        <f>IF(Tabulka1[[#This Row],[Sloupec1]]="","",IF(Tabulka1[[#This Row],[Sloupec1]]="á","ž","m"))</f>
        <v/>
      </c>
      <c r="F91" s="14"/>
      <c r="G91" s="14"/>
      <c r="H91" s="14"/>
      <c r="I91" s="20">
        <f>SUM(Tabulka1[[#This Row],[Pi vz. 82 - 25]:[Sa vz. 58 - 50]])</f>
        <v>0</v>
      </c>
      <c r="J91" s="13"/>
      <c r="K91" s="13"/>
      <c r="L91" s="13"/>
      <c r="M91" s="21"/>
    </row>
    <row r="92" spans="1:13" ht="18.600000000000001" thickBot="1" x14ac:dyDescent="0.4">
      <c r="A92" s="22">
        <f>A90</f>
        <v>130</v>
      </c>
      <c r="B92" s="23">
        <f>B90</f>
        <v>0</v>
      </c>
      <c r="C92" s="24"/>
      <c r="D92" s="25" t="str">
        <f>RIGHT(Tabulka1[[#This Row],[Hodnost, titul, jméno a příjmení]],1)</f>
        <v/>
      </c>
      <c r="E92" s="26" t="str">
        <f>IF(Tabulka1[[#This Row],[Sloupec1]]="","",IF(Tabulka1[[#This Row],[Sloupec1]]="á","ž","m"))</f>
        <v/>
      </c>
      <c r="F92" s="27"/>
      <c r="G92" s="27"/>
      <c r="H92" s="27"/>
      <c r="I92" s="28">
        <f>SUM(Tabulka1[[#This Row],[Pi vz. 82 - 25]:[Sa vz. 58 - 50]])</f>
        <v>0</v>
      </c>
      <c r="J92" s="26"/>
      <c r="K92" s="26"/>
      <c r="L92" s="26"/>
      <c r="M92" s="29"/>
    </row>
  </sheetData>
  <sheetProtection algorithmName="SHA-512" hashValue="sv5dpIove3m92pEP9u6SvMow92b/NsZDw/9OcN/G9Xk/omaotuESwBFpr289/eMTdeBwIaZ70Dfsr/OQu1glpA==" saltValue="+OpH/DIbim1nhomHUYS6Sw==" spinCount="100000" sheet="1" objects="1" scenarios="1" selectLockedCells="1" autoFilter="0"/>
  <conditionalFormatting sqref="A3:M5 A9:M11 A15:M17 A21:M23 A33:M35 A39:M41 A45:M47 A51:M53 A57:M59 A63:M65 A69:M71 A75:M77 A81:M83 A87:M89 A27:M29">
    <cfRule type="expression" dxfId="76" priority="37">
      <formula>ISEVEN($A$3)</formula>
    </cfRule>
    <cfRule type="expression" dxfId="75" priority="38">
      <formula>ISODD($A$3)</formula>
    </cfRule>
  </conditionalFormatting>
  <conditionalFormatting sqref="A4:B5 A10:B11 A16:B17 A22:B23 A28:B29 A34:B35 A40:B41 A46:B47 A52:B53 A58:B59 A64:B65 A70:B71 A76:B77 A82:B83 A88:B89">
    <cfRule type="expression" dxfId="74" priority="35">
      <formula>ISEVEN($A$3)</formula>
    </cfRule>
    <cfRule type="expression" dxfId="73" priority="36">
      <formula>ISODD($A$3)</formula>
    </cfRule>
  </conditionalFormatting>
  <conditionalFormatting sqref="A6:M8 A12:M14 A18:M20 A24:M26 A30:M32 A36:M38 A42:M44 A48:M50 A54:M56 A60:M62 A66:M68 A72:M74 A78:M80 A84:M86 A90:M92">
    <cfRule type="expression" dxfId="72" priority="33">
      <formula>ISEVEN($A$6)</formula>
    </cfRule>
    <cfRule type="expression" dxfId="71" priority="34">
      <formula>ISODD($A$6)</formula>
    </cfRule>
  </conditionalFormatting>
  <conditionalFormatting sqref="A7:B8 A13:B14 A19:B20 A25:B26 A31:B32 A37:B38 A43:B44 A49:B50 A55:B56 A61:B62 A67:B68 A73:B74 A79:B80 A85:B86 A91:B92">
    <cfRule type="expression" dxfId="70" priority="31">
      <formula>ISEVEN($A$6)</formula>
    </cfRule>
    <cfRule type="expression" dxfId="69" priority="32">
      <formula>ISODD($A$6)</formula>
    </cfRule>
  </conditionalFormatting>
  <conditionalFormatting sqref="A6">
    <cfRule type="cellIs" dxfId="68" priority="30" operator="greaterThan">
      <formula>100</formula>
    </cfRule>
  </conditionalFormatting>
  <conditionalFormatting sqref="A3">
    <cfRule type="cellIs" dxfId="67" priority="29" operator="greaterThan">
      <formula>100</formula>
    </cfRule>
  </conditionalFormatting>
  <conditionalFormatting sqref="A9">
    <cfRule type="cellIs" dxfId="66" priority="28" operator="greaterThan">
      <formula>100</formula>
    </cfRule>
  </conditionalFormatting>
  <conditionalFormatting sqref="A12">
    <cfRule type="cellIs" dxfId="65" priority="27" operator="greaterThan">
      <formula>100</formula>
    </cfRule>
  </conditionalFormatting>
  <conditionalFormatting sqref="A15">
    <cfRule type="cellIs" dxfId="64" priority="26" operator="greaterThan">
      <formula>100</formula>
    </cfRule>
  </conditionalFormatting>
  <conditionalFormatting sqref="A18">
    <cfRule type="cellIs" dxfId="63" priority="25" operator="greaterThan">
      <formula>100</formula>
    </cfRule>
  </conditionalFormatting>
  <conditionalFormatting sqref="A21">
    <cfRule type="cellIs" dxfId="62" priority="24" operator="greaterThan">
      <formula>100</formula>
    </cfRule>
  </conditionalFormatting>
  <conditionalFormatting sqref="A24">
    <cfRule type="cellIs" dxfId="61" priority="23" operator="greaterThan">
      <formula>100</formula>
    </cfRule>
  </conditionalFormatting>
  <conditionalFormatting sqref="A27">
    <cfRule type="cellIs" dxfId="60" priority="22" operator="greaterThan">
      <formula>100</formula>
    </cfRule>
  </conditionalFormatting>
  <conditionalFormatting sqref="A30">
    <cfRule type="cellIs" dxfId="59" priority="21" operator="greaterThan">
      <formula>100</formula>
    </cfRule>
  </conditionalFormatting>
  <conditionalFormatting sqref="A33">
    <cfRule type="cellIs" dxfId="58" priority="20" operator="greaterThan">
      <formula>100</formula>
    </cfRule>
  </conditionalFormatting>
  <conditionalFormatting sqref="A36">
    <cfRule type="cellIs" dxfId="57" priority="19" operator="greaterThan">
      <formula>100</formula>
    </cfRule>
  </conditionalFormatting>
  <conditionalFormatting sqref="A39">
    <cfRule type="cellIs" dxfId="56" priority="18" operator="greaterThan">
      <formula>100</formula>
    </cfRule>
  </conditionalFormatting>
  <conditionalFormatting sqref="A42">
    <cfRule type="cellIs" dxfId="55" priority="17" operator="greaterThan">
      <formula>100</formula>
    </cfRule>
  </conditionalFormatting>
  <conditionalFormatting sqref="A45">
    <cfRule type="cellIs" dxfId="54" priority="16" operator="greaterThan">
      <formula>100</formula>
    </cfRule>
  </conditionalFormatting>
  <conditionalFormatting sqref="A48">
    <cfRule type="cellIs" dxfId="53" priority="15" operator="greaterThan">
      <formula>100</formula>
    </cfRule>
  </conditionalFormatting>
  <conditionalFormatting sqref="A51">
    <cfRule type="cellIs" dxfId="52" priority="14" operator="greaterThan">
      <formula>100</formula>
    </cfRule>
  </conditionalFormatting>
  <conditionalFormatting sqref="A54">
    <cfRule type="cellIs" dxfId="51" priority="13" operator="greaterThan">
      <formula>100</formula>
    </cfRule>
  </conditionalFormatting>
  <conditionalFormatting sqref="A57">
    <cfRule type="cellIs" dxfId="50" priority="12" operator="greaterThan">
      <formula>100</formula>
    </cfRule>
  </conditionalFormatting>
  <conditionalFormatting sqref="A60">
    <cfRule type="cellIs" dxfId="49" priority="11" operator="greaterThan">
      <formula>100</formula>
    </cfRule>
  </conditionalFormatting>
  <conditionalFormatting sqref="A63">
    <cfRule type="cellIs" dxfId="48" priority="10" operator="greaterThan">
      <formula>100</formula>
    </cfRule>
  </conditionalFormatting>
  <conditionalFormatting sqref="A66">
    <cfRule type="cellIs" dxfId="47" priority="9" operator="greaterThan">
      <formula>100</formula>
    </cfRule>
  </conditionalFormatting>
  <conditionalFormatting sqref="A69">
    <cfRule type="cellIs" dxfId="46" priority="8" operator="greaterThan">
      <formula>100</formula>
    </cfRule>
  </conditionalFormatting>
  <conditionalFormatting sqref="A72">
    <cfRule type="cellIs" dxfId="45" priority="7" operator="greaterThan">
      <formula>100</formula>
    </cfRule>
  </conditionalFormatting>
  <conditionalFormatting sqref="A75">
    <cfRule type="cellIs" dxfId="44" priority="6" operator="greaterThan">
      <formula>100</formula>
    </cfRule>
  </conditionalFormatting>
  <conditionalFormatting sqref="A78">
    <cfRule type="cellIs" dxfId="43" priority="5" operator="greaterThan">
      <formula>100</formula>
    </cfRule>
  </conditionalFormatting>
  <conditionalFormatting sqref="A81">
    <cfRule type="cellIs" dxfId="42" priority="4" operator="greaterThan">
      <formula>100</formula>
    </cfRule>
  </conditionalFormatting>
  <conditionalFormatting sqref="A84">
    <cfRule type="cellIs" dxfId="41" priority="3" operator="greaterThan">
      <formula>100</formula>
    </cfRule>
  </conditionalFormatting>
  <conditionalFormatting sqref="A87">
    <cfRule type="cellIs" dxfId="40" priority="2" operator="greaterThan">
      <formula>100</formula>
    </cfRule>
  </conditionalFormatting>
  <conditionalFormatting sqref="A90">
    <cfRule type="cellIs" dxfId="39" priority="1" operator="greaterThan">
      <formula>100</formula>
    </cfRule>
  </conditionalFormatting>
  <dataValidations count="1">
    <dataValidation type="list" allowBlank="1" showInputMessage="1" showErrorMessage="1" sqref="E3:E65 E69:E71 E75:E77 E81:E83 E87:E89">
      <formula1>pohlaví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E20" sqref="E20"/>
    </sheetView>
  </sheetViews>
  <sheetFormatPr defaultRowHeight="14.4" x14ac:dyDescent="0.3"/>
  <cols>
    <col min="1" max="1" width="37.5546875" customWidth="1"/>
    <col min="2" max="2" width="13.109375" style="51" customWidth="1"/>
    <col min="3" max="4" width="13.5546875" style="51" customWidth="1"/>
    <col min="5" max="5" width="13.5546875" style="50" customWidth="1"/>
    <col min="6" max="8" width="13.5546875" style="51" customWidth="1"/>
    <col min="9" max="9" width="2" style="50" customWidth="1"/>
    <col min="10" max="10" width="2" customWidth="1"/>
    <col min="11" max="31" width="3" customWidth="1"/>
    <col min="32" max="32" width="11.77734375" bestFit="1" customWidth="1"/>
    <col min="33" max="34" width="4" customWidth="1"/>
    <col min="35" max="40" width="2" customWidth="1"/>
    <col min="41" max="61" width="3" customWidth="1"/>
    <col min="62" max="62" width="12.21875" bestFit="1" customWidth="1"/>
    <col min="63" max="64" width="3" customWidth="1"/>
    <col min="65" max="70" width="2" customWidth="1"/>
    <col min="71" max="91" width="3" customWidth="1"/>
    <col min="92" max="92" width="7.6640625" customWidth="1"/>
    <col min="93" max="94" width="4" customWidth="1"/>
    <col min="95" max="100" width="2" customWidth="1"/>
    <col min="101" max="121" width="3" customWidth="1"/>
    <col min="122" max="122" width="13.109375" bestFit="1" customWidth="1"/>
    <col min="123" max="124" width="4" customWidth="1"/>
    <col min="125" max="130" width="2" customWidth="1"/>
    <col min="131" max="151" width="3" customWidth="1"/>
    <col min="152" max="152" width="13.109375" bestFit="1" customWidth="1"/>
    <col min="153" max="154" width="3" customWidth="1"/>
    <col min="155" max="160" width="2" customWidth="1"/>
    <col min="161" max="181" width="3" customWidth="1"/>
    <col min="182" max="182" width="13.5546875" bestFit="1" customWidth="1"/>
    <col min="183" max="184" width="4" customWidth="1"/>
    <col min="185" max="190" width="2" customWidth="1"/>
    <col min="191" max="211" width="3" customWidth="1"/>
    <col min="212" max="213" width="18.21875" bestFit="1" customWidth="1"/>
    <col min="214" max="214" width="18.6640625" bestFit="1" customWidth="1"/>
    <col min="215" max="215" width="14" bestFit="1" customWidth="1"/>
    <col min="216" max="217" width="19.33203125" bestFit="1" customWidth="1"/>
    <col min="218" max="218" width="19.77734375" bestFit="1" customWidth="1"/>
  </cols>
  <sheetData>
    <row r="1" spans="1:9" ht="23.4" x14ac:dyDescent="0.45">
      <c r="A1" s="49" t="s">
        <v>98</v>
      </c>
      <c r="B1" s="49"/>
      <c r="C1" s="49"/>
      <c r="D1" s="49"/>
    </row>
    <row r="3" spans="1:9" x14ac:dyDescent="0.3">
      <c r="A3" s="57" t="s">
        <v>99</v>
      </c>
      <c r="B3" s="58" t="s">
        <v>100</v>
      </c>
      <c r="C3" s="53" t="s">
        <v>101</v>
      </c>
      <c r="D3"/>
      <c r="E3"/>
      <c r="F3"/>
      <c r="G3"/>
      <c r="H3"/>
      <c r="I3"/>
    </row>
    <row r="4" spans="1:9" x14ac:dyDescent="0.3">
      <c r="A4" s="54">
        <v>541</v>
      </c>
      <c r="B4" s="55"/>
      <c r="C4" s="55"/>
      <c r="D4"/>
      <c r="E4"/>
      <c r="F4"/>
      <c r="G4"/>
      <c r="H4"/>
      <c r="I4"/>
    </row>
    <row r="5" spans="1:9" x14ac:dyDescent="0.3">
      <c r="A5" s="56" t="s">
        <v>33</v>
      </c>
      <c r="B5" s="55">
        <v>277</v>
      </c>
      <c r="C5" s="55">
        <v>264</v>
      </c>
      <c r="D5"/>
      <c r="E5"/>
      <c r="F5"/>
      <c r="G5"/>
      <c r="H5"/>
      <c r="I5"/>
    </row>
    <row r="6" spans="1:9" x14ac:dyDescent="0.3">
      <c r="A6" s="54">
        <v>540</v>
      </c>
      <c r="B6" s="55"/>
      <c r="C6" s="55"/>
      <c r="D6"/>
      <c r="E6"/>
      <c r="F6"/>
      <c r="G6"/>
      <c r="H6"/>
      <c r="I6"/>
    </row>
    <row r="7" spans="1:9" x14ac:dyDescent="0.3">
      <c r="A7" s="56" t="s">
        <v>61</v>
      </c>
      <c r="B7" s="55">
        <v>264</v>
      </c>
      <c r="C7" s="55">
        <v>276</v>
      </c>
      <c r="D7"/>
      <c r="E7"/>
      <c r="F7"/>
      <c r="G7"/>
      <c r="H7"/>
      <c r="I7"/>
    </row>
    <row r="8" spans="1:9" x14ac:dyDescent="0.3">
      <c r="A8" s="54">
        <v>535</v>
      </c>
      <c r="B8" s="55"/>
      <c r="C8" s="55"/>
      <c r="D8"/>
      <c r="E8"/>
      <c r="F8"/>
      <c r="G8"/>
      <c r="H8"/>
      <c r="I8"/>
    </row>
    <row r="9" spans="1:9" x14ac:dyDescent="0.3">
      <c r="A9" s="56" t="s">
        <v>94</v>
      </c>
      <c r="B9" s="55">
        <v>278</v>
      </c>
      <c r="C9" s="55">
        <v>257</v>
      </c>
      <c r="D9"/>
      <c r="E9"/>
      <c r="F9"/>
      <c r="G9"/>
      <c r="H9"/>
      <c r="I9"/>
    </row>
    <row r="10" spans="1:9" x14ac:dyDescent="0.3">
      <c r="A10" s="54">
        <v>533</v>
      </c>
      <c r="B10" s="55"/>
      <c r="C10" s="55"/>
      <c r="D10"/>
      <c r="E10"/>
      <c r="F10"/>
      <c r="G10"/>
      <c r="H10"/>
      <c r="I10"/>
    </row>
    <row r="11" spans="1:9" x14ac:dyDescent="0.3">
      <c r="A11" s="56" t="s">
        <v>53</v>
      </c>
      <c r="B11" s="55">
        <v>258</v>
      </c>
      <c r="C11" s="55">
        <v>275</v>
      </c>
      <c r="D11"/>
      <c r="E11"/>
      <c r="F11"/>
      <c r="G11"/>
      <c r="H11"/>
      <c r="I11"/>
    </row>
    <row r="12" spans="1:9" x14ac:dyDescent="0.3">
      <c r="A12" s="54">
        <v>526</v>
      </c>
      <c r="B12" s="55"/>
      <c r="C12" s="55"/>
      <c r="D12"/>
      <c r="E12"/>
      <c r="F12"/>
      <c r="G12"/>
      <c r="H12"/>
      <c r="I12"/>
    </row>
    <row r="13" spans="1:9" x14ac:dyDescent="0.3">
      <c r="A13" s="56" t="s">
        <v>73</v>
      </c>
      <c r="B13" s="55">
        <v>268</v>
      </c>
      <c r="C13" s="55">
        <v>258</v>
      </c>
      <c r="D13"/>
      <c r="E13"/>
      <c r="F13"/>
      <c r="G13"/>
      <c r="H13"/>
      <c r="I13"/>
    </row>
    <row r="14" spans="1:9" x14ac:dyDescent="0.3">
      <c r="A14" s="54">
        <v>524</v>
      </c>
      <c r="B14" s="55"/>
      <c r="C14" s="55"/>
      <c r="D14"/>
      <c r="E14"/>
      <c r="F14"/>
      <c r="G14"/>
      <c r="H14"/>
      <c r="I14"/>
    </row>
    <row r="15" spans="1:9" x14ac:dyDescent="0.3">
      <c r="A15" s="56" t="s">
        <v>13</v>
      </c>
      <c r="B15" s="55">
        <v>240</v>
      </c>
      <c r="C15" s="55">
        <v>284</v>
      </c>
      <c r="D15"/>
      <c r="E15"/>
      <c r="F15"/>
      <c r="G15"/>
      <c r="H15"/>
      <c r="I15"/>
    </row>
    <row r="16" spans="1:9" x14ac:dyDescent="0.3">
      <c r="A16" s="54">
        <v>520</v>
      </c>
      <c r="B16" s="55"/>
      <c r="C16" s="55"/>
      <c r="D16"/>
      <c r="E16"/>
      <c r="F16"/>
      <c r="G16"/>
      <c r="H16"/>
      <c r="I16"/>
    </row>
    <row r="17" spans="1:9" x14ac:dyDescent="0.3">
      <c r="A17" s="56" t="s">
        <v>57</v>
      </c>
      <c r="B17" s="55">
        <v>250</v>
      </c>
      <c r="C17" s="55">
        <v>270</v>
      </c>
      <c r="D17"/>
      <c r="E17"/>
      <c r="F17"/>
      <c r="G17"/>
      <c r="H17"/>
      <c r="I17"/>
    </row>
    <row r="18" spans="1:9" x14ac:dyDescent="0.3">
      <c r="A18" s="54">
        <v>505</v>
      </c>
      <c r="B18" s="55"/>
      <c r="C18" s="55"/>
      <c r="D18"/>
      <c r="E18"/>
      <c r="F18"/>
      <c r="G18"/>
      <c r="H18"/>
      <c r="I18"/>
    </row>
    <row r="19" spans="1:9" x14ac:dyDescent="0.3">
      <c r="A19" s="56" t="s">
        <v>29</v>
      </c>
      <c r="B19" s="55">
        <v>242</v>
      </c>
      <c r="C19" s="55">
        <v>263</v>
      </c>
      <c r="D19"/>
      <c r="E19"/>
      <c r="F19"/>
      <c r="G19"/>
      <c r="H19"/>
      <c r="I19"/>
    </row>
    <row r="20" spans="1:9" x14ac:dyDescent="0.3">
      <c r="A20" s="54">
        <v>502</v>
      </c>
      <c r="B20" s="55"/>
      <c r="C20" s="55"/>
      <c r="D20"/>
      <c r="E20"/>
      <c r="F20"/>
      <c r="G20"/>
      <c r="H20"/>
      <c r="I20"/>
    </row>
    <row r="21" spans="1:9" x14ac:dyDescent="0.3">
      <c r="A21" s="56" t="s">
        <v>37</v>
      </c>
      <c r="B21" s="55">
        <v>241</v>
      </c>
      <c r="C21" s="55">
        <v>261</v>
      </c>
      <c r="D21"/>
      <c r="E21"/>
      <c r="F21"/>
      <c r="G21"/>
      <c r="H21"/>
      <c r="I21"/>
    </row>
    <row r="22" spans="1:9" x14ac:dyDescent="0.3">
      <c r="A22" s="54">
        <v>500</v>
      </c>
      <c r="B22" s="55"/>
      <c r="C22" s="55"/>
      <c r="D22"/>
      <c r="E22"/>
      <c r="F22"/>
      <c r="G22"/>
      <c r="H22"/>
      <c r="I22"/>
    </row>
    <row r="23" spans="1:9" x14ac:dyDescent="0.3">
      <c r="A23" s="56" t="s">
        <v>41</v>
      </c>
      <c r="B23" s="55">
        <v>241</v>
      </c>
      <c r="C23" s="55">
        <v>259</v>
      </c>
      <c r="D23"/>
      <c r="E23"/>
      <c r="F23"/>
      <c r="G23"/>
      <c r="H23"/>
      <c r="I23"/>
    </row>
    <row r="24" spans="1:9" x14ac:dyDescent="0.3">
      <c r="A24" s="54">
        <v>490</v>
      </c>
      <c r="B24" s="55"/>
      <c r="C24" s="55"/>
      <c r="D24"/>
      <c r="E24"/>
      <c r="F24"/>
      <c r="G24"/>
      <c r="H24"/>
      <c r="I24"/>
    </row>
    <row r="25" spans="1:9" x14ac:dyDescent="0.3">
      <c r="A25" s="56" t="s">
        <v>69</v>
      </c>
      <c r="B25" s="55">
        <v>235</v>
      </c>
      <c r="C25" s="55">
        <v>255</v>
      </c>
      <c r="D25"/>
      <c r="E25"/>
      <c r="F25"/>
      <c r="G25"/>
      <c r="H25"/>
      <c r="I25"/>
    </row>
    <row r="26" spans="1:9" x14ac:dyDescent="0.3">
      <c r="A26" s="54">
        <v>489</v>
      </c>
      <c r="B26" s="55"/>
      <c r="C26" s="55"/>
      <c r="D26"/>
      <c r="E26"/>
      <c r="F26"/>
      <c r="G26"/>
      <c r="H26"/>
      <c r="I26"/>
    </row>
    <row r="27" spans="1:9" x14ac:dyDescent="0.3">
      <c r="A27" s="56" t="s">
        <v>90</v>
      </c>
      <c r="B27" s="55">
        <v>213</v>
      </c>
      <c r="C27" s="55">
        <v>276</v>
      </c>
      <c r="D27"/>
      <c r="E27"/>
      <c r="F27"/>
      <c r="G27"/>
      <c r="H27"/>
      <c r="I27"/>
    </row>
    <row r="28" spans="1:9" x14ac:dyDescent="0.3">
      <c r="A28" s="54">
        <v>478</v>
      </c>
      <c r="B28" s="55"/>
      <c r="C28" s="55"/>
      <c r="D28"/>
      <c r="E28"/>
      <c r="F28"/>
      <c r="G28"/>
      <c r="H28"/>
      <c r="I28"/>
    </row>
    <row r="29" spans="1:9" x14ac:dyDescent="0.3">
      <c r="A29" s="56" t="s">
        <v>17</v>
      </c>
      <c r="B29" s="55">
        <v>233</v>
      </c>
      <c r="C29" s="55">
        <v>245</v>
      </c>
      <c r="D29"/>
      <c r="E29"/>
      <c r="F29"/>
      <c r="G29"/>
      <c r="H29"/>
      <c r="I29"/>
    </row>
    <row r="30" spans="1:9" x14ac:dyDescent="0.3">
      <c r="A30" s="54">
        <v>468</v>
      </c>
      <c r="B30" s="55"/>
      <c r="C30" s="55"/>
      <c r="D30"/>
      <c r="E30"/>
      <c r="F30"/>
      <c r="G30"/>
      <c r="H30"/>
      <c r="I30"/>
    </row>
    <row r="31" spans="1:9" x14ac:dyDescent="0.3">
      <c r="A31" s="56" t="s">
        <v>25</v>
      </c>
      <c r="B31" s="55">
        <v>215</v>
      </c>
      <c r="C31" s="55">
        <v>253</v>
      </c>
      <c r="D31"/>
      <c r="E31"/>
      <c r="F31"/>
      <c r="G31"/>
      <c r="H31"/>
      <c r="I31"/>
    </row>
    <row r="32" spans="1:9" x14ac:dyDescent="0.3">
      <c r="A32" s="54">
        <v>465</v>
      </c>
      <c r="B32" s="55"/>
      <c r="C32" s="55"/>
      <c r="D32"/>
      <c r="E32"/>
      <c r="F32"/>
      <c r="G32"/>
      <c r="H32"/>
      <c r="I32"/>
    </row>
    <row r="33" spans="1:9" x14ac:dyDescent="0.3">
      <c r="A33" s="56" t="s">
        <v>49</v>
      </c>
      <c r="B33" s="55">
        <v>218</v>
      </c>
      <c r="C33" s="55">
        <v>247</v>
      </c>
      <c r="D33"/>
      <c r="E33"/>
      <c r="F33"/>
      <c r="G33"/>
      <c r="H33"/>
      <c r="I33"/>
    </row>
    <row r="34" spans="1:9" x14ac:dyDescent="0.3">
      <c r="A34" s="54">
        <v>412</v>
      </c>
      <c r="B34" s="55"/>
      <c r="C34" s="55"/>
      <c r="D34"/>
      <c r="E34"/>
      <c r="F34"/>
      <c r="G34"/>
      <c r="H34"/>
      <c r="I34"/>
    </row>
    <row r="35" spans="1:9" x14ac:dyDescent="0.3">
      <c r="A35" s="56" t="s">
        <v>77</v>
      </c>
      <c r="B35" s="55">
        <v>167</v>
      </c>
      <c r="C35" s="55">
        <v>245</v>
      </c>
      <c r="D35"/>
      <c r="E35"/>
      <c r="F35"/>
      <c r="G35"/>
      <c r="H35"/>
      <c r="I35"/>
    </row>
    <row r="36" spans="1:9" x14ac:dyDescent="0.3">
      <c r="A36" s="54">
        <v>407</v>
      </c>
      <c r="B36" s="55"/>
      <c r="C36" s="55"/>
      <c r="D36"/>
      <c r="E36"/>
      <c r="F36"/>
      <c r="G36"/>
      <c r="H36"/>
      <c r="I36"/>
    </row>
    <row r="37" spans="1:9" x14ac:dyDescent="0.3">
      <c r="A37" s="56" t="s">
        <v>45</v>
      </c>
      <c r="B37" s="55">
        <v>216</v>
      </c>
      <c r="C37" s="55">
        <v>191</v>
      </c>
      <c r="D37"/>
      <c r="E37"/>
      <c r="F37"/>
      <c r="G37"/>
      <c r="H37"/>
      <c r="I37"/>
    </row>
    <row r="38" spans="1:9" x14ac:dyDescent="0.3">
      <c r="A38" s="54">
        <v>403</v>
      </c>
      <c r="B38" s="55"/>
      <c r="C38" s="55"/>
      <c r="D38"/>
      <c r="E38"/>
      <c r="F38"/>
      <c r="G38"/>
      <c r="H38"/>
      <c r="I38"/>
    </row>
    <row r="39" spans="1:9" x14ac:dyDescent="0.3">
      <c r="A39" s="56" t="s">
        <v>65</v>
      </c>
      <c r="B39" s="55">
        <v>182</v>
      </c>
      <c r="C39" s="55">
        <v>221</v>
      </c>
      <c r="D39"/>
      <c r="E39"/>
      <c r="F39"/>
      <c r="G39"/>
      <c r="H39"/>
      <c r="I39"/>
    </row>
    <row r="40" spans="1:9" x14ac:dyDescent="0.3">
      <c r="A40" s="54">
        <v>375</v>
      </c>
      <c r="B40" s="55"/>
      <c r="C40" s="55"/>
      <c r="D40"/>
      <c r="E40"/>
      <c r="F40"/>
      <c r="G40"/>
      <c r="H40"/>
      <c r="I40"/>
    </row>
    <row r="41" spans="1:9" x14ac:dyDescent="0.3">
      <c r="A41" s="56" t="s">
        <v>85</v>
      </c>
      <c r="B41" s="55">
        <v>169</v>
      </c>
      <c r="C41" s="55">
        <v>206</v>
      </c>
      <c r="D41"/>
      <c r="E41"/>
      <c r="F41"/>
      <c r="G41"/>
      <c r="H41"/>
      <c r="I41"/>
    </row>
    <row r="42" spans="1:9" x14ac:dyDescent="0.3">
      <c r="A42" s="54">
        <v>337</v>
      </c>
      <c r="B42" s="55"/>
      <c r="C42" s="55"/>
      <c r="D42"/>
      <c r="E42"/>
      <c r="F42"/>
      <c r="G42"/>
      <c r="H42"/>
      <c r="I42"/>
    </row>
    <row r="43" spans="1:9" x14ac:dyDescent="0.3">
      <c r="A43" s="56" t="s">
        <v>21</v>
      </c>
      <c r="B43" s="55">
        <v>148</v>
      </c>
      <c r="C43" s="55">
        <v>189</v>
      </c>
      <c r="D43"/>
      <c r="E43"/>
      <c r="F43"/>
      <c r="G43"/>
      <c r="H43"/>
      <c r="I43"/>
    </row>
    <row r="44" spans="1:9" x14ac:dyDescent="0.3">
      <c r="A44" s="54">
        <v>169</v>
      </c>
      <c r="B44" s="55"/>
      <c r="C44" s="55"/>
      <c r="D44"/>
      <c r="E44"/>
      <c r="F44"/>
      <c r="G44"/>
      <c r="H44"/>
      <c r="I44"/>
    </row>
    <row r="45" spans="1:9" x14ac:dyDescent="0.3">
      <c r="A45" s="56" t="s">
        <v>81</v>
      </c>
      <c r="B45" s="55">
        <v>49</v>
      </c>
      <c r="C45" s="55">
        <v>120</v>
      </c>
      <c r="D45"/>
      <c r="E45"/>
      <c r="F45"/>
      <c r="G45"/>
      <c r="H45"/>
      <c r="I45"/>
    </row>
    <row r="46" spans="1:9" x14ac:dyDescent="0.3">
      <c r="B46"/>
      <c r="C46"/>
      <c r="D46"/>
      <c r="E46"/>
      <c r="F46"/>
      <c r="G46"/>
      <c r="H46"/>
      <c r="I46"/>
    </row>
    <row r="47" spans="1:9" x14ac:dyDescent="0.3">
      <c r="B47"/>
      <c r="C47"/>
      <c r="D47"/>
      <c r="E47"/>
      <c r="F47"/>
      <c r="G47"/>
      <c r="H47"/>
    </row>
    <row r="48" spans="1:9" x14ac:dyDescent="0.3">
      <c r="B48"/>
      <c r="C48"/>
      <c r="D48"/>
      <c r="E48"/>
      <c r="F48"/>
      <c r="G48"/>
      <c r="H48"/>
    </row>
    <row r="49" spans="2:8" x14ac:dyDescent="0.3">
      <c r="B49"/>
      <c r="C49"/>
      <c r="D49"/>
      <c r="E49"/>
      <c r="F49"/>
      <c r="G49"/>
      <c r="H49"/>
    </row>
    <row r="50" spans="2:8" x14ac:dyDescent="0.3">
      <c r="B50"/>
      <c r="C50"/>
      <c r="D50"/>
      <c r="E50"/>
      <c r="F50"/>
      <c r="G50"/>
      <c r="H50"/>
    </row>
    <row r="51" spans="2:8" x14ac:dyDescent="0.3">
      <c r="B51"/>
      <c r="C51"/>
      <c r="D51"/>
      <c r="E51"/>
      <c r="F51"/>
      <c r="G51"/>
      <c r="H51"/>
    </row>
    <row r="52" spans="2:8" x14ac:dyDescent="0.3">
      <c r="B52"/>
      <c r="C52"/>
      <c r="D52"/>
      <c r="E52"/>
      <c r="F52"/>
      <c r="G52"/>
      <c r="H52"/>
    </row>
    <row r="53" spans="2:8" x14ac:dyDescent="0.3">
      <c r="B53"/>
      <c r="C53"/>
      <c r="D53"/>
      <c r="E53"/>
      <c r="F53"/>
      <c r="G53"/>
      <c r="H53"/>
    </row>
    <row r="54" spans="2:8" x14ac:dyDescent="0.3">
      <c r="B54"/>
      <c r="C54"/>
      <c r="D54"/>
      <c r="E54"/>
      <c r="F54"/>
      <c r="G54"/>
      <c r="H54"/>
    </row>
    <row r="55" spans="2:8" x14ac:dyDescent="0.3">
      <c r="B55"/>
      <c r="C55"/>
      <c r="D55"/>
      <c r="E55"/>
      <c r="F55"/>
      <c r="G55"/>
      <c r="H55"/>
    </row>
    <row r="56" spans="2:8" x14ac:dyDescent="0.3">
      <c r="B56"/>
      <c r="C56"/>
      <c r="D56"/>
      <c r="E56"/>
      <c r="F56"/>
      <c r="G56"/>
      <c r="H56"/>
    </row>
    <row r="57" spans="2:8" x14ac:dyDescent="0.3">
      <c r="B57"/>
      <c r="C57"/>
      <c r="D57"/>
      <c r="E57"/>
      <c r="F57"/>
      <c r="G57"/>
      <c r="H57"/>
    </row>
    <row r="58" spans="2:8" x14ac:dyDescent="0.3">
      <c r="B58"/>
      <c r="C58"/>
      <c r="D58"/>
      <c r="E58"/>
      <c r="F58"/>
      <c r="G58"/>
      <c r="H58"/>
    </row>
    <row r="59" spans="2:8" x14ac:dyDescent="0.3">
      <c r="B59"/>
      <c r="C59"/>
      <c r="D59"/>
      <c r="E59"/>
      <c r="F59"/>
      <c r="G59"/>
      <c r="H59"/>
    </row>
    <row r="60" spans="2:8" x14ac:dyDescent="0.3">
      <c r="B60"/>
      <c r="C60"/>
      <c r="D60"/>
      <c r="E60"/>
      <c r="F60"/>
      <c r="G60"/>
      <c r="H60"/>
    </row>
    <row r="61" spans="2:8" x14ac:dyDescent="0.3">
      <c r="B61"/>
      <c r="C61"/>
      <c r="D61"/>
      <c r="E61"/>
      <c r="F61"/>
      <c r="G61"/>
      <c r="H61"/>
    </row>
    <row r="62" spans="2:8" x14ac:dyDescent="0.3">
      <c r="B62"/>
      <c r="C62"/>
      <c r="D62"/>
      <c r="E62"/>
      <c r="F62"/>
      <c r="G62"/>
      <c r="H62"/>
    </row>
    <row r="63" spans="2:8" x14ac:dyDescent="0.3">
      <c r="B63"/>
      <c r="C63"/>
      <c r="D63"/>
      <c r="E63"/>
      <c r="F63"/>
      <c r="G63"/>
      <c r="H63"/>
    </row>
    <row r="64" spans="2:8" x14ac:dyDescent="0.3">
      <c r="B64"/>
      <c r="C64"/>
      <c r="D64"/>
      <c r="E64"/>
      <c r="F64"/>
      <c r="G64"/>
      <c r="H64"/>
    </row>
    <row r="65" spans="2:8" x14ac:dyDescent="0.3">
      <c r="B65"/>
      <c r="C65"/>
      <c r="D65"/>
      <c r="E65"/>
      <c r="F65"/>
      <c r="G65"/>
      <c r="H65"/>
    </row>
    <row r="66" spans="2:8" x14ac:dyDescent="0.3">
      <c r="B66"/>
      <c r="C66"/>
      <c r="D66"/>
      <c r="E66"/>
      <c r="F66"/>
      <c r="G66"/>
      <c r="H66"/>
    </row>
    <row r="67" spans="2:8" x14ac:dyDescent="0.3">
      <c r="B67"/>
      <c r="C67"/>
      <c r="D67"/>
      <c r="E67"/>
      <c r="F67"/>
      <c r="G67"/>
      <c r="H67"/>
    </row>
    <row r="68" spans="2:8" x14ac:dyDescent="0.3">
      <c r="B68"/>
      <c r="C68"/>
      <c r="D68"/>
      <c r="E68"/>
      <c r="F68"/>
      <c r="G68"/>
      <c r="H68"/>
    </row>
    <row r="69" spans="2:8" x14ac:dyDescent="0.3">
      <c r="B69"/>
      <c r="C69"/>
      <c r="D69"/>
      <c r="E69"/>
      <c r="F69"/>
      <c r="G69"/>
      <c r="H69"/>
    </row>
  </sheetData>
  <sheetProtection algorithmName="SHA-512" hashValue="bVz7h46aJqNmZCKCft3xWhPfocdP0IC8tZSM/RoAUbWTFAeIkegee2HAquiJYknThXjPNdnfi+rAf9TSsXKUOQ==" saltValue="vTDl/CNT6DBrJrw2jE20eQ==" spinCount="100000" sheet="1" objects="1" scenarios="1" selectLockedCells="1" autoFilter="0"/>
  <mergeCells count="1">
    <mergeCell ref="A1:D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abSelected="1" workbookViewId="0">
      <selection activeCell="I20" sqref="I20"/>
    </sheetView>
  </sheetViews>
  <sheetFormatPr defaultRowHeight="14.4" x14ac:dyDescent="0.3"/>
  <cols>
    <col min="1" max="1" width="34.33203125" customWidth="1"/>
    <col min="2" max="2" width="11.77734375" style="51" customWidth="1"/>
    <col min="3" max="3" width="12.21875" style="51" customWidth="1"/>
    <col min="4" max="4" width="12.88671875" style="51" customWidth="1"/>
    <col min="5" max="5" width="38" customWidth="1"/>
  </cols>
  <sheetData>
    <row r="1" spans="1:5" ht="23.4" x14ac:dyDescent="0.45">
      <c r="A1" s="49" t="s">
        <v>102</v>
      </c>
      <c r="B1" s="49"/>
      <c r="C1" s="49"/>
      <c r="D1" s="49"/>
    </row>
    <row r="2" spans="1:5" ht="23.4" x14ac:dyDescent="0.45">
      <c r="B2" s="49"/>
      <c r="C2" s="49"/>
    </row>
    <row r="3" spans="1:5" x14ac:dyDescent="0.3">
      <c r="A3" s="57" t="s">
        <v>103</v>
      </c>
      <c r="B3" s="53" t="s">
        <v>104</v>
      </c>
      <c r="C3" s="53" t="s">
        <v>105</v>
      </c>
      <c r="D3" s="52" t="s">
        <v>106</v>
      </c>
    </row>
    <row r="4" spans="1:5" x14ac:dyDescent="0.3">
      <c r="A4" s="54">
        <v>192</v>
      </c>
      <c r="B4" s="55"/>
      <c r="C4" s="55"/>
      <c r="D4" s="55"/>
    </row>
    <row r="5" spans="1:5" x14ac:dyDescent="0.3">
      <c r="A5" s="56" t="s">
        <v>14</v>
      </c>
      <c r="B5" s="55">
        <v>94</v>
      </c>
      <c r="C5" s="55">
        <v>98</v>
      </c>
      <c r="D5" s="55">
        <v>1</v>
      </c>
      <c r="E5" t="str">
        <f>IF(D5="","",VLOOKUP(D5,[1]!Tabulka3[#Data],2,FALSE))</f>
        <v>VÚ 4312 Strakonice</v>
      </c>
    </row>
    <row r="6" spans="1:5" x14ac:dyDescent="0.3">
      <c r="A6" s="54">
        <v>191</v>
      </c>
      <c r="B6" s="55"/>
      <c r="C6" s="55"/>
      <c r="D6" s="55"/>
      <c r="E6" t="str">
        <f>IF(D6="","",VLOOKUP(D6,[1]!Tabulka3[#Data],2,FALSE))</f>
        <v/>
      </c>
    </row>
    <row r="7" spans="1:5" x14ac:dyDescent="0.3">
      <c r="A7" s="56" t="s">
        <v>58</v>
      </c>
      <c r="B7" s="55">
        <v>94</v>
      </c>
      <c r="C7" s="55">
        <v>97</v>
      </c>
      <c r="D7" s="55">
        <v>12</v>
      </c>
      <c r="E7" t="str">
        <f>IF(D7="","",VLOOKUP(D7,[1]!Tabulka3[#Data],2,FALSE))</f>
        <v>VŠTE</v>
      </c>
    </row>
    <row r="8" spans="1:5" x14ac:dyDescent="0.3">
      <c r="A8" s="56" t="s">
        <v>62</v>
      </c>
      <c r="B8" s="55">
        <v>96</v>
      </c>
      <c r="C8" s="55">
        <v>95</v>
      </c>
      <c r="D8" s="55">
        <v>13</v>
      </c>
      <c r="E8" t="str">
        <f>IF(D8="","",VLOOKUP(D8,[1]!Tabulka3[#Data],2,FALSE))</f>
        <v>Vazební věznice České Budějovice</v>
      </c>
    </row>
    <row r="9" spans="1:5" x14ac:dyDescent="0.3">
      <c r="A9" s="54">
        <v>190</v>
      </c>
      <c r="B9" s="55"/>
      <c r="C9" s="55"/>
      <c r="D9" s="55"/>
      <c r="E9" t="str">
        <f>IF(D9="","",VLOOKUP(D9,[1]!Tabulka3[#Data],2,FALSE))</f>
        <v/>
      </c>
    </row>
    <row r="10" spans="1:5" x14ac:dyDescent="0.3">
      <c r="A10" s="56" t="s">
        <v>34</v>
      </c>
      <c r="B10" s="55">
        <v>94</v>
      </c>
      <c r="C10" s="55">
        <v>96</v>
      </c>
      <c r="D10" s="55">
        <v>6</v>
      </c>
      <c r="E10" t="str">
        <f>IF(D10="","",VLOOKUP(D10,[1]!Tabulka3[#Data],2,FALSE))</f>
        <v>KVZ VLTAVA Týn nad Vltavou</v>
      </c>
    </row>
    <row r="11" spans="1:5" x14ac:dyDescent="0.3">
      <c r="A11" s="54">
        <v>184</v>
      </c>
      <c r="B11" s="55"/>
      <c r="C11" s="55"/>
      <c r="D11" s="55"/>
      <c r="E11" t="str">
        <f>IF(D11="","",VLOOKUP(D11,[1]!Tabulka3[#Data],2,FALSE))</f>
        <v/>
      </c>
    </row>
    <row r="12" spans="1:5" x14ac:dyDescent="0.3">
      <c r="A12" s="56" t="s">
        <v>16</v>
      </c>
      <c r="B12" s="55">
        <v>88</v>
      </c>
      <c r="C12" s="55">
        <v>96</v>
      </c>
      <c r="D12" s="55">
        <v>1</v>
      </c>
      <c r="E12" t="str">
        <f>IF(D12="","",VLOOKUP(D12,[1]!Tabulka3[#Data],2,FALSE))</f>
        <v>VÚ 4312 Strakonice</v>
      </c>
    </row>
    <row r="13" spans="1:5" x14ac:dyDescent="0.3">
      <c r="A13" s="56" t="s">
        <v>55</v>
      </c>
      <c r="B13" s="55">
        <v>89</v>
      </c>
      <c r="C13" s="55">
        <v>95</v>
      </c>
      <c r="D13" s="55">
        <v>11</v>
      </c>
      <c r="E13" t="str">
        <f>IF(D13="","",VLOOKUP(D13,[1]!Tabulka3[#Data],2,FALSE))</f>
        <v>KVZ při ÚVS Jindřichův Hradec</v>
      </c>
    </row>
    <row r="14" spans="1:5" x14ac:dyDescent="0.3">
      <c r="A14" s="54">
        <v>183</v>
      </c>
      <c r="B14" s="55"/>
      <c r="C14" s="55"/>
      <c r="D14" s="55"/>
      <c r="E14" t="str">
        <f>IF(D14="","",VLOOKUP(D14,[1]!Tabulka3[#Data],2,FALSE))</f>
        <v/>
      </c>
    </row>
    <row r="15" spans="1:5" x14ac:dyDescent="0.3">
      <c r="A15" s="56" t="s">
        <v>75</v>
      </c>
      <c r="B15" s="55">
        <v>88</v>
      </c>
      <c r="C15" s="55">
        <v>95</v>
      </c>
      <c r="D15" s="55">
        <v>16</v>
      </c>
      <c r="E15" t="str">
        <f>IF(D15="","",VLOOKUP(D15,[1]!Tabulka3[#Data],2,FALSE))</f>
        <v>KVZ Policie Počátky</v>
      </c>
    </row>
    <row r="16" spans="1:5" x14ac:dyDescent="0.3">
      <c r="A16" s="54">
        <v>182</v>
      </c>
      <c r="B16" s="55"/>
      <c r="C16" s="55"/>
      <c r="D16" s="55"/>
      <c r="E16" t="str">
        <f>IF(D16="","",VLOOKUP(D16,[1]!Tabulka3[#Data],2,FALSE))</f>
        <v/>
      </c>
    </row>
    <row r="17" spans="1:5" x14ac:dyDescent="0.3">
      <c r="A17" s="56" t="s">
        <v>32</v>
      </c>
      <c r="B17" s="55">
        <v>90</v>
      </c>
      <c r="C17" s="55">
        <v>92</v>
      </c>
      <c r="D17" s="55">
        <v>5</v>
      </c>
      <c r="E17" t="str">
        <f>IF(D17="","",VLOOKUP(D17,[1]!Tabulka3[#Data],2,FALSE))</f>
        <v>Městská policie České Budějovice</v>
      </c>
    </row>
    <row r="18" spans="1:5" x14ac:dyDescent="0.3">
      <c r="A18" s="54">
        <v>181</v>
      </c>
      <c r="B18" s="55"/>
      <c r="C18" s="55"/>
      <c r="D18" s="55"/>
      <c r="E18" t="str">
        <f>IF(D18="","",VLOOKUP(D18,[1]!Tabulka3[#Data],2,FALSE))</f>
        <v/>
      </c>
    </row>
    <row r="19" spans="1:5" x14ac:dyDescent="0.3">
      <c r="A19" s="56" t="s">
        <v>96</v>
      </c>
      <c r="B19" s="55">
        <v>89</v>
      </c>
      <c r="C19" s="55">
        <v>92</v>
      </c>
      <c r="D19" s="55">
        <v>21</v>
      </c>
      <c r="E19" t="str">
        <f>IF(D19="","",VLOOKUP(D19,[1]!Tabulka3[#Data],2,FALSE))</f>
        <v>KVZ Fruko Jindřichův Hradec</v>
      </c>
    </row>
    <row r="20" spans="1:5" x14ac:dyDescent="0.3">
      <c r="A20" s="56" t="s">
        <v>35</v>
      </c>
      <c r="B20" s="55">
        <v>90</v>
      </c>
      <c r="C20" s="55">
        <v>91</v>
      </c>
      <c r="D20" s="55">
        <v>6</v>
      </c>
      <c r="E20" t="str">
        <f>IF(D20="","",VLOOKUP(D20,[1]!Tabulka3[#Data],2,FALSE))</f>
        <v>KVZ VLTAVA Týn nad Vltavou</v>
      </c>
    </row>
    <row r="21" spans="1:5" x14ac:dyDescent="0.3">
      <c r="A21" s="54">
        <v>179</v>
      </c>
      <c r="B21" s="55"/>
      <c r="C21" s="55"/>
      <c r="D21" s="55"/>
      <c r="E21" t="str">
        <f>IF(D21="","",VLOOKUP(D21,[1]!Tabulka3[#Data],2,FALSE))</f>
        <v/>
      </c>
    </row>
    <row r="22" spans="1:5" x14ac:dyDescent="0.3">
      <c r="A22" s="56" t="s">
        <v>93</v>
      </c>
      <c r="B22" s="55">
        <v>86</v>
      </c>
      <c r="C22" s="55">
        <v>93</v>
      </c>
      <c r="D22" s="55">
        <v>20</v>
      </c>
      <c r="E22" t="str">
        <f>IF(D22="","",VLOOKUP(D22,[1]!Tabulka3[#Data],2,FALSE))</f>
        <v>AVZO Chvalšiny</v>
      </c>
    </row>
    <row r="23" spans="1:5" x14ac:dyDescent="0.3">
      <c r="A23" s="56" t="s">
        <v>91</v>
      </c>
      <c r="B23" s="55">
        <v>87</v>
      </c>
      <c r="C23" s="55">
        <v>92</v>
      </c>
      <c r="D23" s="55">
        <v>20</v>
      </c>
      <c r="E23" t="str">
        <f>IF(D23="","",VLOOKUP(D23,[1]!Tabulka3[#Data],2,FALSE))</f>
        <v>AVZO Chvalšiny</v>
      </c>
    </row>
    <row r="24" spans="1:5" x14ac:dyDescent="0.3">
      <c r="A24" s="56" t="s">
        <v>56</v>
      </c>
      <c r="B24" s="55">
        <v>87</v>
      </c>
      <c r="C24" s="55">
        <v>92</v>
      </c>
      <c r="D24" s="55">
        <v>11</v>
      </c>
      <c r="E24" t="str">
        <f>IF(D24="","",VLOOKUP(D24,[1]!Tabulka3[#Data],2,FALSE))</f>
        <v>KVZ při ÚVS Jindřichův Hradec</v>
      </c>
    </row>
    <row r="25" spans="1:5" x14ac:dyDescent="0.3">
      <c r="A25" s="56" t="s">
        <v>97</v>
      </c>
      <c r="B25" s="55">
        <v>94</v>
      </c>
      <c r="C25" s="55">
        <v>85</v>
      </c>
      <c r="D25" s="55">
        <v>21</v>
      </c>
      <c r="E25" t="str">
        <f>IF(D25="","",VLOOKUP(D25,[1]!Tabulka3[#Data],2,FALSE))</f>
        <v>KVZ Fruko Jindřichův Hradec</v>
      </c>
    </row>
    <row r="26" spans="1:5" x14ac:dyDescent="0.3">
      <c r="A26" s="54">
        <v>175</v>
      </c>
      <c r="B26" s="55"/>
      <c r="C26" s="55"/>
      <c r="D26" s="55"/>
      <c r="E26" t="str">
        <f>IF(D26="","",VLOOKUP(D26,[1]!Tabulka3[#Data],2,FALSE))</f>
        <v/>
      </c>
    </row>
    <row r="27" spans="1:5" x14ac:dyDescent="0.3">
      <c r="A27" s="56" t="s">
        <v>63</v>
      </c>
      <c r="B27" s="55">
        <v>79</v>
      </c>
      <c r="C27" s="55">
        <v>96</v>
      </c>
      <c r="D27" s="55">
        <v>13</v>
      </c>
      <c r="E27" t="str">
        <f>IF(D27="","",VLOOKUP(D27,[1]!Tabulka3[#Data],2,FALSE))</f>
        <v>Vazební věznice České Budějovice</v>
      </c>
    </row>
    <row r="28" spans="1:5" x14ac:dyDescent="0.3">
      <c r="A28" s="56" t="s">
        <v>40</v>
      </c>
      <c r="B28" s="55">
        <v>83</v>
      </c>
      <c r="C28" s="55">
        <v>92</v>
      </c>
      <c r="D28" s="55">
        <v>7</v>
      </c>
      <c r="E28" t="str">
        <f>IF(D28="","",VLOOKUP(D28,[1]!Tabulka3[#Data],2,FALSE))</f>
        <v>VP Tábor</v>
      </c>
    </row>
    <row r="29" spans="1:5" x14ac:dyDescent="0.3">
      <c r="A29" s="56" t="s">
        <v>19</v>
      </c>
      <c r="B29" s="55">
        <v>86</v>
      </c>
      <c r="C29" s="55">
        <v>89</v>
      </c>
      <c r="D29" s="55">
        <v>2</v>
      </c>
      <c r="E29" t="str">
        <f>IF(D29="","",VLOOKUP(D29,[1]!Tabulka3[#Data],2,FALSE))</f>
        <v>Klub historických zbraní + KVZ Počátky</v>
      </c>
    </row>
    <row r="30" spans="1:5" x14ac:dyDescent="0.3">
      <c r="A30" s="56" t="s">
        <v>44</v>
      </c>
      <c r="B30" s="55">
        <v>87</v>
      </c>
      <c r="C30" s="55">
        <v>88</v>
      </c>
      <c r="D30" s="55">
        <v>8</v>
      </c>
      <c r="E30" t="str">
        <f>IF(D30="","",VLOOKUP(D30,[1]!Tabulka3[#Data],2,FALSE))</f>
        <v>pěší rota AZ KVV ČB I</v>
      </c>
    </row>
    <row r="31" spans="1:5" x14ac:dyDescent="0.3">
      <c r="A31" s="56" t="s">
        <v>46</v>
      </c>
      <c r="B31" s="55">
        <v>88</v>
      </c>
      <c r="C31" s="55">
        <v>87</v>
      </c>
      <c r="D31" s="55">
        <v>9</v>
      </c>
      <c r="E31" t="str">
        <f>IF(D31="","",VLOOKUP(D31,[1]!Tabulka3[#Data],2,FALSE))</f>
        <v xml:space="preserve">II HZS Jihočeského kraje </v>
      </c>
    </row>
    <row r="32" spans="1:5" x14ac:dyDescent="0.3">
      <c r="A32" s="56" t="s">
        <v>95</v>
      </c>
      <c r="B32" s="55">
        <v>95</v>
      </c>
      <c r="C32" s="55">
        <v>80</v>
      </c>
      <c r="D32" s="55">
        <v>21</v>
      </c>
      <c r="E32" t="str">
        <f>IF(D32="","",VLOOKUP(D32,[1]!Tabulka3[#Data],2,FALSE))</f>
        <v>KVZ Fruko Jindřichův Hradec</v>
      </c>
    </row>
    <row r="33" spans="1:5" x14ac:dyDescent="0.3">
      <c r="A33" s="54">
        <v>174</v>
      </c>
      <c r="B33" s="55"/>
      <c r="C33" s="55"/>
      <c r="D33" s="55"/>
      <c r="E33" t="str">
        <f>IF(D33="","",VLOOKUP(D33,[1]!Tabulka3[#Data],2,FALSE))</f>
        <v/>
      </c>
    </row>
    <row r="34" spans="1:5" x14ac:dyDescent="0.3">
      <c r="A34" s="56" t="s">
        <v>64</v>
      </c>
      <c r="B34" s="55">
        <v>89</v>
      </c>
      <c r="C34" s="55">
        <v>85</v>
      </c>
      <c r="D34" s="55">
        <v>13</v>
      </c>
      <c r="E34" t="str">
        <f>IF(D34="","",VLOOKUP(D34,[1]!Tabulka3[#Data],2,FALSE))</f>
        <v>Vazební věznice České Budějovice</v>
      </c>
    </row>
    <row r="35" spans="1:5" x14ac:dyDescent="0.3">
      <c r="A35" s="56" t="s">
        <v>76</v>
      </c>
      <c r="B35" s="55">
        <v>92</v>
      </c>
      <c r="C35" s="55">
        <v>82</v>
      </c>
      <c r="D35" s="55">
        <v>16</v>
      </c>
      <c r="E35" t="str">
        <f>IF(D35="","",VLOOKUP(D35,[1]!Tabulka3[#Data],2,FALSE))</f>
        <v>KVZ Policie Počátky</v>
      </c>
    </row>
    <row r="36" spans="1:5" x14ac:dyDescent="0.3">
      <c r="A36" s="54">
        <v>173</v>
      </c>
      <c r="B36" s="55"/>
      <c r="C36" s="55"/>
      <c r="D36" s="55"/>
      <c r="E36" t="str">
        <f>IF(D36="","",VLOOKUP(D36,[1]!Tabulka3[#Data],2,FALSE))</f>
        <v/>
      </c>
    </row>
    <row r="37" spans="1:5" x14ac:dyDescent="0.3">
      <c r="A37" s="56" t="s">
        <v>27</v>
      </c>
      <c r="B37" s="55">
        <v>86</v>
      </c>
      <c r="C37" s="55">
        <v>87</v>
      </c>
      <c r="D37" s="55">
        <v>4</v>
      </c>
      <c r="E37" t="str">
        <f>IF(D37="","",VLOOKUP(D37,[1]!Tabulka3[#Data],2,FALSE))</f>
        <v>KVV ČB</v>
      </c>
    </row>
    <row r="38" spans="1:5" x14ac:dyDescent="0.3">
      <c r="A38" s="54">
        <v>172</v>
      </c>
      <c r="B38" s="55"/>
      <c r="C38" s="55"/>
      <c r="D38" s="55"/>
      <c r="E38" t="str">
        <f>IF(D38="","",VLOOKUP(D38,[1]!Tabulka3[#Data],2,FALSE))</f>
        <v/>
      </c>
    </row>
    <row r="39" spans="1:5" x14ac:dyDescent="0.3">
      <c r="A39" s="56" t="s">
        <v>51</v>
      </c>
      <c r="B39" s="55">
        <v>80</v>
      </c>
      <c r="C39" s="55">
        <v>92</v>
      </c>
      <c r="D39" s="55">
        <v>10</v>
      </c>
      <c r="E39" t="str">
        <f>IF(D39="","",VLOOKUP(D39,[1]!Tabulka3[#Data],2,FALSE))</f>
        <v>Jednota ČsOL Písek</v>
      </c>
    </row>
    <row r="40" spans="1:5" x14ac:dyDescent="0.3">
      <c r="A40" s="56" t="s">
        <v>70</v>
      </c>
      <c r="B40" s="55">
        <v>84</v>
      </c>
      <c r="C40" s="55">
        <v>88</v>
      </c>
      <c r="D40" s="55">
        <v>15</v>
      </c>
      <c r="E40" t="str">
        <f>IF(D40="","",VLOOKUP(D40,[1]!Tabulka3[#Data],2,FALSE))</f>
        <v>Velitelství teritoria Tábor</v>
      </c>
    </row>
    <row r="41" spans="1:5" x14ac:dyDescent="0.3">
      <c r="A41" s="54">
        <v>171</v>
      </c>
      <c r="B41" s="55"/>
      <c r="C41" s="55"/>
      <c r="D41" s="55"/>
      <c r="E41" t="str">
        <f>IF(D41="","",VLOOKUP(D41,[1]!Tabulka3[#Data],2,FALSE))</f>
        <v/>
      </c>
    </row>
    <row r="42" spans="1:5" x14ac:dyDescent="0.3">
      <c r="A42" s="56" t="s">
        <v>43</v>
      </c>
      <c r="B42" s="55">
        <v>80</v>
      </c>
      <c r="C42" s="55">
        <v>91</v>
      </c>
      <c r="D42" s="55">
        <v>8</v>
      </c>
      <c r="E42" t="str">
        <f>IF(D42="","",VLOOKUP(D42,[1]!Tabulka3[#Data],2,FALSE))</f>
        <v>pěší rota AZ KVV ČB I</v>
      </c>
    </row>
    <row r="43" spans="1:5" x14ac:dyDescent="0.3">
      <c r="A43" s="54">
        <v>170</v>
      </c>
      <c r="B43" s="55"/>
      <c r="C43" s="55"/>
      <c r="D43" s="55"/>
      <c r="E43" t="str">
        <f>IF(D43="","",VLOOKUP(D43,[1]!Tabulka3[#Data],2,FALSE))</f>
        <v/>
      </c>
    </row>
    <row r="44" spans="1:5" x14ac:dyDescent="0.3">
      <c r="A44" s="56" t="s">
        <v>54</v>
      </c>
      <c r="B44" s="55">
        <v>82</v>
      </c>
      <c r="C44" s="55">
        <v>88</v>
      </c>
      <c r="D44" s="55">
        <v>11</v>
      </c>
      <c r="E44" t="str">
        <f>IF(D44="","",VLOOKUP(D44,[1]!Tabulka3[#Data],2,FALSE))</f>
        <v>KVZ při ÚVS Jindřichův Hradec</v>
      </c>
    </row>
    <row r="45" spans="1:5" x14ac:dyDescent="0.3">
      <c r="A45" s="56" t="s">
        <v>36</v>
      </c>
      <c r="B45" s="55">
        <v>93</v>
      </c>
      <c r="C45" s="55">
        <v>77</v>
      </c>
      <c r="D45" s="55">
        <v>6</v>
      </c>
      <c r="E45" t="str">
        <f>IF(D45="","",VLOOKUP(D45,[1]!Tabulka3[#Data],2,FALSE))</f>
        <v>KVZ VLTAVA Týn nad Vltavou</v>
      </c>
    </row>
    <row r="46" spans="1:5" x14ac:dyDescent="0.3">
      <c r="A46" s="54">
        <v>169</v>
      </c>
      <c r="B46" s="55"/>
      <c r="C46" s="55"/>
      <c r="D46" s="55"/>
      <c r="E46" t="str">
        <f>IF(D46="","",VLOOKUP(D46,[1]!Tabulka3[#Data],2,FALSE))</f>
        <v/>
      </c>
    </row>
    <row r="47" spans="1:5" x14ac:dyDescent="0.3">
      <c r="A47" s="56" t="s">
        <v>74</v>
      </c>
      <c r="B47" s="55">
        <v>88</v>
      </c>
      <c r="C47" s="55">
        <v>81</v>
      </c>
      <c r="D47" s="55">
        <v>16</v>
      </c>
      <c r="E47" t="str">
        <f>IF(D47="","",VLOOKUP(D47,[1]!Tabulka3[#Data],2,FALSE))</f>
        <v>KVZ Policie Počátky</v>
      </c>
    </row>
    <row r="48" spans="1:5" x14ac:dyDescent="0.3">
      <c r="A48" s="54">
        <v>168</v>
      </c>
      <c r="B48" s="55"/>
      <c r="C48" s="55"/>
      <c r="D48" s="55"/>
      <c r="E48" t="str">
        <f>IF(D48="","",VLOOKUP(D48,[1]!Tabulka3[#Data],2,FALSE))</f>
        <v/>
      </c>
    </row>
    <row r="49" spans="1:5" x14ac:dyDescent="0.3">
      <c r="A49" s="56" t="s">
        <v>86</v>
      </c>
      <c r="B49" s="55">
        <v>79</v>
      </c>
      <c r="C49" s="55">
        <v>89</v>
      </c>
      <c r="D49" s="55">
        <v>19</v>
      </c>
      <c r="E49" t="str">
        <f>IF(D49="","",VLOOKUP(D49,[1]!Tabulka3[#Data],2,FALSE))</f>
        <v>ÚÚř</v>
      </c>
    </row>
    <row r="50" spans="1:5" x14ac:dyDescent="0.3">
      <c r="A50" s="54">
        <v>166</v>
      </c>
      <c r="B50" s="55"/>
      <c r="C50" s="55"/>
      <c r="D50" s="55"/>
      <c r="E50" t="str">
        <f>IF(D50="","",VLOOKUP(D50,[1]!Tabulka3[#Data],2,FALSE))</f>
        <v/>
      </c>
    </row>
    <row r="51" spans="1:5" x14ac:dyDescent="0.3">
      <c r="A51" s="56" t="s">
        <v>60</v>
      </c>
      <c r="B51" s="55">
        <v>80</v>
      </c>
      <c r="C51" s="55">
        <v>86</v>
      </c>
      <c r="D51" s="55">
        <v>12</v>
      </c>
      <c r="E51" t="str">
        <f>IF(D51="","",VLOOKUP(D51,[1]!Tabulka3[#Data],2,FALSE))</f>
        <v>VŠTE</v>
      </c>
    </row>
    <row r="52" spans="1:5" x14ac:dyDescent="0.3">
      <c r="A52" s="54">
        <v>164</v>
      </c>
      <c r="B52" s="55"/>
      <c r="C52" s="55"/>
      <c r="D52" s="55"/>
      <c r="E52" t="str">
        <f>IF(D52="","",VLOOKUP(D52,[1]!Tabulka3[#Data],2,FALSE))</f>
        <v/>
      </c>
    </row>
    <row r="53" spans="1:5" x14ac:dyDescent="0.3">
      <c r="A53" s="56" t="s">
        <v>38</v>
      </c>
      <c r="B53" s="55">
        <v>78</v>
      </c>
      <c r="C53" s="55">
        <v>86</v>
      </c>
      <c r="D53" s="55">
        <v>7</v>
      </c>
      <c r="E53" t="str">
        <f>IF(D53="","",VLOOKUP(D53,[1]!Tabulka3[#Data],2,FALSE))</f>
        <v>VP Tábor</v>
      </c>
    </row>
    <row r="54" spans="1:5" x14ac:dyDescent="0.3">
      <c r="A54" s="54">
        <v>163</v>
      </c>
      <c r="B54" s="55"/>
      <c r="C54" s="55"/>
      <c r="D54" s="55"/>
      <c r="E54" t="str">
        <f>IF(D54="","",VLOOKUP(D54,[1]!Tabulka3[#Data],2,FALSE))</f>
        <v/>
      </c>
    </row>
    <row r="55" spans="1:5" x14ac:dyDescent="0.3">
      <c r="A55" s="56" t="s">
        <v>59</v>
      </c>
      <c r="B55" s="55">
        <v>76</v>
      </c>
      <c r="C55" s="55">
        <v>87</v>
      </c>
      <c r="D55" s="55">
        <v>12</v>
      </c>
      <c r="E55" t="str">
        <f>IF(D55="","",VLOOKUP(D55,[1]!Tabulka3[#Data],2,FALSE))</f>
        <v>VŠTE</v>
      </c>
    </row>
    <row r="56" spans="1:5" x14ac:dyDescent="0.3">
      <c r="A56" s="56" t="s">
        <v>30</v>
      </c>
      <c r="B56" s="55">
        <v>77</v>
      </c>
      <c r="C56" s="55">
        <v>86</v>
      </c>
      <c r="D56" s="55">
        <v>5</v>
      </c>
      <c r="E56" t="str">
        <f>IF(D56="","",VLOOKUP(D56,[1]!Tabulka3[#Data],2,FALSE))</f>
        <v>Městská policie České Budějovice</v>
      </c>
    </row>
    <row r="57" spans="1:5" x14ac:dyDescent="0.3">
      <c r="A57" s="56" t="s">
        <v>39</v>
      </c>
      <c r="B57" s="55">
        <v>80</v>
      </c>
      <c r="C57" s="55">
        <v>83</v>
      </c>
      <c r="D57" s="55">
        <v>7</v>
      </c>
      <c r="E57" t="str">
        <f>IF(D57="","",VLOOKUP(D57,[1]!Tabulka3[#Data],2,FALSE))</f>
        <v>VP Tábor</v>
      </c>
    </row>
    <row r="58" spans="1:5" x14ac:dyDescent="0.3">
      <c r="A58" s="54">
        <v>161</v>
      </c>
      <c r="B58" s="55"/>
      <c r="C58" s="55"/>
      <c r="D58" s="55"/>
      <c r="E58" t="str">
        <f>IF(D58="","",VLOOKUP(D58,[1]!Tabulka3[#Data],2,FALSE))</f>
        <v/>
      </c>
    </row>
    <row r="59" spans="1:5" x14ac:dyDescent="0.3">
      <c r="A59" s="56" t="s">
        <v>72</v>
      </c>
      <c r="B59" s="55">
        <v>88</v>
      </c>
      <c r="C59" s="55">
        <v>73</v>
      </c>
      <c r="D59" s="55">
        <v>15</v>
      </c>
      <c r="E59" t="str">
        <f>IF(D59="","",VLOOKUP(D59,[1]!Tabulka3[#Data],2,FALSE))</f>
        <v>Velitelství teritoria Tábor</v>
      </c>
    </row>
    <row r="60" spans="1:5" x14ac:dyDescent="0.3">
      <c r="A60" s="54">
        <v>160</v>
      </c>
      <c r="B60" s="55"/>
      <c r="C60" s="55"/>
      <c r="D60" s="55"/>
      <c r="E60" t="str">
        <f>IF(D60="","",VLOOKUP(D60,[1]!Tabulka3[#Data],2,FALSE))</f>
        <v/>
      </c>
    </row>
    <row r="61" spans="1:5" x14ac:dyDescent="0.3">
      <c r="A61" s="56" t="s">
        <v>31</v>
      </c>
      <c r="B61" s="55">
        <v>75</v>
      </c>
      <c r="C61" s="55">
        <v>85</v>
      </c>
      <c r="D61" s="55">
        <v>5</v>
      </c>
      <c r="E61" t="str">
        <f>IF(D61="","",VLOOKUP(D61,[1]!Tabulka3[#Data],2,FALSE))</f>
        <v>Městská policie České Budějovice</v>
      </c>
    </row>
    <row r="62" spans="1:5" x14ac:dyDescent="0.3">
      <c r="A62" s="54">
        <v>159</v>
      </c>
      <c r="B62" s="55"/>
      <c r="C62" s="55"/>
      <c r="D62" s="55"/>
      <c r="E62" t="str">
        <f>IF(D62="","",VLOOKUP(D62,[1]!Tabulka3[#Data],2,FALSE))</f>
        <v/>
      </c>
    </row>
    <row r="63" spans="1:5" x14ac:dyDescent="0.3">
      <c r="A63" s="56" t="s">
        <v>20</v>
      </c>
      <c r="B63" s="55">
        <v>75</v>
      </c>
      <c r="C63" s="55">
        <v>84</v>
      </c>
      <c r="D63" s="55">
        <v>2</v>
      </c>
      <c r="E63" t="str">
        <f>IF(D63="","",VLOOKUP(D63,[1]!Tabulka3[#Data],2,FALSE))</f>
        <v>Klub historických zbraní + KVZ Počátky</v>
      </c>
    </row>
    <row r="64" spans="1:5" x14ac:dyDescent="0.3">
      <c r="A64" s="54">
        <v>157</v>
      </c>
      <c r="B64" s="55"/>
      <c r="C64" s="55"/>
      <c r="D64" s="55"/>
      <c r="E64" t="str">
        <f>IF(D64="","",VLOOKUP(D64,[1]!Tabulka3[#Data],2,FALSE))</f>
        <v/>
      </c>
    </row>
    <row r="65" spans="1:5" x14ac:dyDescent="0.3">
      <c r="A65" s="56" t="s">
        <v>71</v>
      </c>
      <c r="B65" s="55">
        <v>63</v>
      </c>
      <c r="C65" s="55">
        <v>94</v>
      </c>
      <c r="D65" s="55">
        <v>15</v>
      </c>
      <c r="E65" t="str">
        <f>IF(D65="","",VLOOKUP(D65,[1]!Tabulka3[#Data],2,FALSE))</f>
        <v>Velitelství teritoria Tábor</v>
      </c>
    </row>
    <row r="66" spans="1:5" x14ac:dyDescent="0.3">
      <c r="A66" s="56" t="s">
        <v>68</v>
      </c>
      <c r="B66" s="55">
        <v>74</v>
      </c>
      <c r="C66" s="55">
        <v>83</v>
      </c>
      <c r="D66" s="55">
        <v>14</v>
      </c>
      <c r="E66" t="str">
        <f>IF(D66="","",VLOOKUP(D66,[1]!Tabulka3[#Data],2,FALSE))</f>
        <v>VÚ 684808 + pěší rota AZ</v>
      </c>
    </row>
    <row r="67" spans="1:5" x14ac:dyDescent="0.3">
      <c r="A67" s="54">
        <v>155</v>
      </c>
      <c r="B67" s="55"/>
      <c r="C67" s="55"/>
      <c r="D67" s="55"/>
      <c r="E67" t="str">
        <f>IF(D67="","",VLOOKUP(D67,[1]!Tabulka3[#Data],2,FALSE))</f>
        <v/>
      </c>
    </row>
    <row r="68" spans="1:5" x14ac:dyDescent="0.3">
      <c r="A68" s="56" t="s">
        <v>28</v>
      </c>
      <c r="B68" s="55">
        <v>70</v>
      </c>
      <c r="C68" s="55">
        <v>85</v>
      </c>
      <c r="D68" s="55">
        <v>4</v>
      </c>
      <c r="E68" t="str">
        <f>IF(D68="","",VLOOKUP(D68,[1]!Tabulka3[#Data],2,FALSE))</f>
        <v>KVV ČB</v>
      </c>
    </row>
    <row r="69" spans="1:5" x14ac:dyDescent="0.3">
      <c r="A69" s="54">
        <v>154</v>
      </c>
      <c r="B69" s="55"/>
      <c r="C69" s="55"/>
      <c r="D69" s="55"/>
      <c r="E69" t="str">
        <f>IF(D69="","",VLOOKUP(D69,[1]!Tabulka3[#Data],2,FALSE))</f>
        <v/>
      </c>
    </row>
    <row r="70" spans="1:5" x14ac:dyDescent="0.3">
      <c r="A70" s="56" t="s">
        <v>42</v>
      </c>
      <c r="B70" s="55">
        <v>74</v>
      </c>
      <c r="C70" s="55">
        <v>80</v>
      </c>
      <c r="D70" s="55">
        <v>8</v>
      </c>
      <c r="E70" t="str">
        <f>IF(D70="","",VLOOKUP(D70,[1]!Tabulka3[#Data],2,FALSE))</f>
        <v>pěší rota AZ KVV ČB I</v>
      </c>
    </row>
    <row r="71" spans="1:5" x14ac:dyDescent="0.3">
      <c r="A71" s="54">
        <v>153</v>
      </c>
      <c r="B71" s="55"/>
      <c r="C71" s="55"/>
      <c r="D71" s="55"/>
      <c r="E71" t="str">
        <f>IF(D71="","",VLOOKUP(D71,[1]!Tabulka3[#Data],2,FALSE))</f>
        <v/>
      </c>
    </row>
    <row r="72" spans="1:5" x14ac:dyDescent="0.3">
      <c r="A72" s="56" t="s">
        <v>52</v>
      </c>
      <c r="B72" s="55">
        <v>77</v>
      </c>
      <c r="C72" s="55">
        <v>76</v>
      </c>
      <c r="D72" s="55">
        <v>10</v>
      </c>
      <c r="E72" t="str">
        <f>IF(D72="","",VLOOKUP(D72,[1]!Tabulka3[#Data],2,FALSE))</f>
        <v>Jednota ČsOL Písek</v>
      </c>
    </row>
    <row r="73" spans="1:5" x14ac:dyDescent="0.3">
      <c r="A73" s="54">
        <v>149</v>
      </c>
      <c r="B73" s="55"/>
      <c r="C73" s="55"/>
      <c r="D73" s="55"/>
      <c r="E73" t="str">
        <f>IF(D73="","",VLOOKUP(D73,[1]!Tabulka3[#Data],2,FALSE))</f>
        <v/>
      </c>
    </row>
    <row r="74" spans="1:5" x14ac:dyDescent="0.3">
      <c r="A74" s="56" t="s">
        <v>22</v>
      </c>
      <c r="B74" s="55">
        <v>78</v>
      </c>
      <c r="C74" s="55">
        <v>71</v>
      </c>
      <c r="D74" s="55">
        <v>3</v>
      </c>
      <c r="E74" t="str">
        <f>IF(D74="","",VLOOKUP(D74,[1]!Tabulka3[#Data],2,FALSE))</f>
        <v>Veteráni UN České Budějovice</v>
      </c>
    </row>
    <row r="75" spans="1:5" x14ac:dyDescent="0.3">
      <c r="A75" s="54">
        <v>148</v>
      </c>
      <c r="B75" s="55"/>
      <c r="C75" s="55"/>
      <c r="D75" s="55"/>
      <c r="E75" t="str">
        <f>IF(D75="","",VLOOKUP(D75,[1]!Tabulka3[#Data],2,FALSE))</f>
        <v/>
      </c>
    </row>
    <row r="76" spans="1:5" x14ac:dyDescent="0.3">
      <c r="A76" s="56" t="s">
        <v>15</v>
      </c>
      <c r="B76" s="55">
        <v>58</v>
      </c>
      <c r="C76" s="55">
        <v>90</v>
      </c>
      <c r="D76" s="55">
        <v>1</v>
      </c>
      <c r="E76" t="str">
        <f>IF(D76="","",VLOOKUP(D76,[1]!Tabulka3[#Data],2,FALSE))</f>
        <v>VÚ 4312 Strakonice</v>
      </c>
    </row>
    <row r="77" spans="1:5" x14ac:dyDescent="0.3">
      <c r="A77" s="54">
        <v>147</v>
      </c>
      <c r="B77" s="55"/>
      <c r="C77" s="55"/>
      <c r="D77" s="55"/>
      <c r="E77" t="str">
        <f>IF(D77="","",VLOOKUP(D77,[1]!Tabulka3[#Data],2,FALSE))</f>
        <v/>
      </c>
    </row>
    <row r="78" spans="1:5" x14ac:dyDescent="0.3">
      <c r="A78" s="56" t="s">
        <v>89</v>
      </c>
      <c r="B78" s="55">
        <v>72</v>
      </c>
      <c r="C78" s="55">
        <v>75</v>
      </c>
      <c r="D78" s="55">
        <v>19</v>
      </c>
      <c r="E78" t="str">
        <f>IF(D78="","",VLOOKUP(D78,[1]!Tabulka3[#Data],2,FALSE))</f>
        <v>ÚÚř</v>
      </c>
    </row>
    <row r="79" spans="1:5" x14ac:dyDescent="0.3">
      <c r="A79" s="54">
        <v>146</v>
      </c>
      <c r="B79" s="55"/>
      <c r="C79" s="55"/>
      <c r="D79" s="55"/>
      <c r="E79" t="str">
        <f>IF(D79="","",VLOOKUP(D79,[1]!Tabulka3[#Data],2,FALSE))</f>
        <v/>
      </c>
    </row>
    <row r="80" spans="1:5" x14ac:dyDescent="0.3">
      <c r="A80" s="56" t="s">
        <v>78</v>
      </c>
      <c r="B80" s="55">
        <v>62</v>
      </c>
      <c r="C80" s="55">
        <v>84</v>
      </c>
      <c r="D80" s="55">
        <v>17</v>
      </c>
      <c r="E80" t="str">
        <f>IF(D80="","",VLOOKUP(D80,[1]!Tabulka3[#Data],2,FALSE))</f>
        <v xml:space="preserve">I HZS Jihočeského kraje </v>
      </c>
    </row>
    <row r="81" spans="1:5" x14ac:dyDescent="0.3">
      <c r="A81" s="54">
        <v>144</v>
      </c>
      <c r="B81" s="55"/>
      <c r="C81" s="55"/>
      <c r="D81" s="55"/>
      <c r="E81" t="str">
        <f>IF(D81="","",VLOOKUP(D81,[1]!Tabulka3[#Data],2,FALSE))</f>
        <v/>
      </c>
    </row>
    <row r="82" spans="1:5" x14ac:dyDescent="0.3">
      <c r="A82" s="56" t="s">
        <v>18</v>
      </c>
      <c r="B82" s="55">
        <v>72</v>
      </c>
      <c r="C82" s="55">
        <v>72</v>
      </c>
      <c r="D82" s="55">
        <v>2</v>
      </c>
      <c r="E82" t="str">
        <f>IF(D82="","",VLOOKUP(D82,[1]!Tabulka3[#Data],2,FALSE))</f>
        <v>Klub historických zbraní + KVZ Počátky</v>
      </c>
    </row>
    <row r="83" spans="1:5" x14ac:dyDescent="0.3">
      <c r="A83" s="54">
        <v>140</v>
      </c>
      <c r="B83" s="55"/>
      <c r="C83" s="55"/>
      <c r="D83" s="55"/>
      <c r="E83" t="str">
        <f>IF(D83="","",VLOOKUP(D83,[1]!Tabulka3[#Data],2,FALSE))</f>
        <v/>
      </c>
    </row>
    <row r="84" spans="1:5" x14ac:dyDescent="0.3">
      <c r="A84" s="56" t="s">
        <v>26</v>
      </c>
      <c r="B84" s="55">
        <v>59</v>
      </c>
      <c r="C84" s="55">
        <v>81</v>
      </c>
      <c r="D84" s="55">
        <v>4</v>
      </c>
      <c r="E84" t="str">
        <f>IF(D84="","",VLOOKUP(D84,[1]!Tabulka3[#Data],2,FALSE))</f>
        <v>KVV ČB</v>
      </c>
    </row>
    <row r="85" spans="1:5" x14ac:dyDescent="0.3">
      <c r="A85" s="56" t="s">
        <v>50</v>
      </c>
      <c r="B85" s="55">
        <v>61</v>
      </c>
      <c r="C85" s="55">
        <v>79</v>
      </c>
      <c r="D85" s="55">
        <v>10</v>
      </c>
      <c r="E85" t="str">
        <f>IF(D85="","",VLOOKUP(D85,[1]!Tabulka3[#Data],2,FALSE))</f>
        <v>Jednota ČsOL Písek</v>
      </c>
    </row>
    <row r="86" spans="1:5" x14ac:dyDescent="0.3">
      <c r="A86" s="54">
        <v>138</v>
      </c>
      <c r="B86" s="55"/>
      <c r="C86" s="55"/>
      <c r="D86" s="55"/>
      <c r="E86" t="str">
        <f>IF(D86="","",VLOOKUP(D86,[1]!Tabulka3[#Data],2,FALSE))</f>
        <v/>
      </c>
    </row>
    <row r="87" spans="1:5" x14ac:dyDescent="0.3">
      <c r="A87" s="56" t="s">
        <v>80</v>
      </c>
      <c r="B87" s="55">
        <v>64</v>
      </c>
      <c r="C87" s="55">
        <v>74</v>
      </c>
      <c r="D87" s="55">
        <v>17</v>
      </c>
      <c r="E87" t="str">
        <f>IF(D87="","",VLOOKUP(D87,[1]!Tabulka3[#Data],2,FALSE))</f>
        <v xml:space="preserve">I HZS Jihočeského kraje </v>
      </c>
    </row>
    <row r="88" spans="1:5" x14ac:dyDescent="0.3">
      <c r="A88" s="54">
        <v>131</v>
      </c>
      <c r="B88" s="55"/>
      <c r="C88" s="55"/>
      <c r="D88" s="55"/>
      <c r="E88" t="str">
        <f>IF(D88="","",VLOOKUP(D88,[1]!Tabulka3[#Data],2,FALSE))</f>
        <v/>
      </c>
    </row>
    <row r="89" spans="1:5" x14ac:dyDescent="0.3">
      <c r="A89" s="56" t="s">
        <v>92</v>
      </c>
      <c r="B89" s="55">
        <v>40</v>
      </c>
      <c r="C89" s="55">
        <v>91</v>
      </c>
      <c r="D89" s="55">
        <v>20</v>
      </c>
      <c r="E89" t="str">
        <f>IF(D89="","",VLOOKUP(D89,[1]!Tabulka3[#Data],2,FALSE))</f>
        <v>AVZO Chvalšiny</v>
      </c>
    </row>
    <row r="90" spans="1:5" x14ac:dyDescent="0.3">
      <c r="A90" s="54">
        <v>128</v>
      </c>
      <c r="B90" s="55"/>
      <c r="C90" s="55"/>
      <c r="D90" s="55"/>
      <c r="E90" t="str">
        <f>IF(D90="","",VLOOKUP(D90,[1]!Tabulka3[#Data],2,FALSE))</f>
        <v/>
      </c>
    </row>
    <row r="91" spans="1:5" x14ac:dyDescent="0.3">
      <c r="A91" s="56" t="s">
        <v>79</v>
      </c>
      <c r="B91" s="55">
        <v>41</v>
      </c>
      <c r="C91" s="55">
        <v>87</v>
      </c>
      <c r="D91" s="55">
        <v>17</v>
      </c>
      <c r="E91" t="str">
        <f>IF(D91="","",VLOOKUP(D91,[1]!Tabulka3[#Data],2,FALSE))</f>
        <v xml:space="preserve">I HZS Jihočeského kraje </v>
      </c>
    </row>
    <row r="92" spans="1:5" x14ac:dyDescent="0.3">
      <c r="A92" s="54">
        <v>124</v>
      </c>
      <c r="B92" s="55"/>
      <c r="C92" s="55"/>
      <c r="D92" s="55"/>
      <c r="E92" t="str">
        <f>IF(D92="","",VLOOKUP(D92,[1]!Tabulka3[#Data],2,FALSE))</f>
        <v/>
      </c>
    </row>
    <row r="93" spans="1:5" x14ac:dyDescent="0.3">
      <c r="A93" s="56" t="s">
        <v>67</v>
      </c>
      <c r="B93" s="55">
        <v>55</v>
      </c>
      <c r="C93" s="55">
        <v>69</v>
      </c>
      <c r="D93" s="55">
        <v>14</v>
      </c>
      <c r="E93" t="str">
        <f>IF(D93="","",VLOOKUP(D93,[1]!Tabulka3[#Data],2,FALSE))</f>
        <v>VÚ 684808 + pěší rota AZ</v>
      </c>
    </row>
    <row r="94" spans="1:5" x14ac:dyDescent="0.3">
      <c r="A94" s="56" t="s">
        <v>48</v>
      </c>
      <c r="B94" s="55">
        <v>65</v>
      </c>
      <c r="C94" s="55">
        <v>59</v>
      </c>
      <c r="D94" s="55">
        <v>9</v>
      </c>
      <c r="E94" t="str">
        <f>IF(D94="","",VLOOKUP(D94,[1]!Tabulka3[#Data],2,FALSE))</f>
        <v xml:space="preserve">II HZS Jihočeského kraje </v>
      </c>
    </row>
    <row r="95" spans="1:5" x14ac:dyDescent="0.3">
      <c r="A95" s="54">
        <v>122</v>
      </c>
      <c r="B95" s="55"/>
      <c r="C95" s="55"/>
      <c r="D95" s="55"/>
      <c r="E95" t="str">
        <f>IF(D95="","",VLOOKUP(D95,[1]!Tabulka3[#Data],2,FALSE))</f>
        <v/>
      </c>
    </row>
    <row r="96" spans="1:5" x14ac:dyDescent="0.3">
      <c r="A96" s="56" t="s">
        <v>66</v>
      </c>
      <c r="B96" s="55">
        <v>53</v>
      </c>
      <c r="C96" s="55">
        <v>69</v>
      </c>
      <c r="D96" s="55">
        <v>14</v>
      </c>
      <c r="E96" t="str">
        <f>IF(D96="","",VLOOKUP(D96,[1]!Tabulka3[#Data],2,FALSE))</f>
        <v>VÚ 684808 + pěší rota AZ</v>
      </c>
    </row>
    <row r="97" spans="1:5" x14ac:dyDescent="0.3">
      <c r="A97" s="54">
        <v>119</v>
      </c>
      <c r="B97" s="55"/>
      <c r="C97" s="55"/>
      <c r="D97" s="55"/>
      <c r="E97" t="str">
        <f>IF(D97="","",VLOOKUP(D97,[1]!Tabulka3[#Data],2,FALSE))</f>
        <v/>
      </c>
    </row>
    <row r="98" spans="1:5" x14ac:dyDescent="0.3">
      <c r="A98" s="56" t="s">
        <v>23</v>
      </c>
      <c r="B98" s="55">
        <v>29</v>
      </c>
      <c r="C98" s="55">
        <v>90</v>
      </c>
      <c r="D98" s="55">
        <v>3</v>
      </c>
      <c r="E98" t="str">
        <f>IF(D98="","",VLOOKUP(D98,[1]!Tabulka3[#Data],2,FALSE))</f>
        <v>Veteráni UN České Budějovice</v>
      </c>
    </row>
    <row r="99" spans="1:5" x14ac:dyDescent="0.3">
      <c r="A99" s="54">
        <v>108</v>
      </c>
      <c r="B99" s="55"/>
      <c r="C99" s="55"/>
      <c r="D99" s="55"/>
      <c r="E99" t="str">
        <f>IF(D99="","",VLOOKUP(D99,[1]!Tabulka3[#Data],2,FALSE))</f>
        <v/>
      </c>
    </row>
    <row r="100" spans="1:5" x14ac:dyDescent="0.3">
      <c r="A100" s="56" t="s">
        <v>47</v>
      </c>
      <c r="B100" s="55">
        <v>63</v>
      </c>
      <c r="C100" s="55">
        <v>45</v>
      </c>
      <c r="D100" s="55">
        <v>9</v>
      </c>
      <c r="E100" t="str">
        <f>IF(D100="","",VLOOKUP(D100,[1]!Tabulka3[#Data],2,FALSE))</f>
        <v xml:space="preserve">II HZS Jihočeského kraje </v>
      </c>
    </row>
    <row r="101" spans="1:5" x14ac:dyDescent="0.3">
      <c r="A101" s="54">
        <v>78</v>
      </c>
      <c r="B101" s="55"/>
      <c r="C101" s="55"/>
      <c r="D101" s="55"/>
      <c r="E101" t="str">
        <f>IF(D101="","",VLOOKUP(D101,[1]!Tabulka3[#Data],2,FALSE))</f>
        <v/>
      </c>
    </row>
    <row r="102" spans="1:5" x14ac:dyDescent="0.3">
      <c r="A102" s="56" t="s">
        <v>82</v>
      </c>
      <c r="B102" s="55">
        <v>6</v>
      </c>
      <c r="C102" s="55">
        <v>72</v>
      </c>
      <c r="D102" s="55">
        <v>18</v>
      </c>
      <c r="E102" t="str">
        <f>IF(D102="","",VLOOKUP(D102,[1]!Tabulka3[#Data],2,FALSE))</f>
        <v>AHNM</v>
      </c>
    </row>
    <row r="103" spans="1:5" x14ac:dyDescent="0.3">
      <c r="A103" s="54">
        <v>69</v>
      </c>
      <c r="B103" s="55"/>
      <c r="C103" s="55"/>
      <c r="D103" s="55"/>
      <c r="E103" t="str">
        <f>IF(D103="","",VLOOKUP(D103,[1]!Tabulka3[#Data],2,FALSE))</f>
        <v/>
      </c>
    </row>
    <row r="104" spans="1:5" x14ac:dyDescent="0.3">
      <c r="A104" s="56" t="s">
        <v>24</v>
      </c>
      <c r="B104" s="55">
        <v>41</v>
      </c>
      <c r="C104" s="55">
        <v>28</v>
      </c>
      <c r="D104" s="55">
        <v>3</v>
      </c>
      <c r="E104" t="str">
        <f>IF(D104="","",VLOOKUP(D104,[1]!Tabulka3[#Data],2,FALSE))</f>
        <v>Veteráni UN České Budějovice</v>
      </c>
    </row>
    <row r="105" spans="1:5" x14ac:dyDescent="0.3">
      <c r="A105" s="54">
        <v>64</v>
      </c>
      <c r="B105" s="55"/>
      <c r="C105" s="55"/>
      <c r="D105" s="55"/>
      <c r="E105" t="str">
        <f>IF(D105="","",VLOOKUP(D105,[1]!Tabulka3[#Data],2,FALSE))</f>
        <v/>
      </c>
    </row>
    <row r="106" spans="1:5" x14ac:dyDescent="0.3">
      <c r="A106" s="56" t="s">
        <v>83</v>
      </c>
      <c r="B106" s="55">
        <v>16</v>
      </c>
      <c r="C106" s="55">
        <v>48</v>
      </c>
      <c r="D106" s="55">
        <v>18</v>
      </c>
      <c r="E106" t="str">
        <f>IF(D106="","",VLOOKUP(D106,[1]!Tabulka3[#Data],2,FALSE))</f>
        <v>AHNM</v>
      </c>
    </row>
    <row r="107" spans="1:5" x14ac:dyDescent="0.3">
      <c r="A107" s="54">
        <v>60</v>
      </c>
      <c r="B107" s="55"/>
      <c r="C107" s="55"/>
      <c r="D107" s="55"/>
    </row>
    <row r="108" spans="1:5" x14ac:dyDescent="0.3">
      <c r="A108" s="56" t="s">
        <v>88</v>
      </c>
      <c r="B108" s="55">
        <v>18</v>
      </c>
      <c r="C108" s="55">
        <v>42</v>
      </c>
      <c r="D108" s="55">
        <v>19</v>
      </c>
    </row>
    <row r="109" spans="1:5" x14ac:dyDescent="0.3">
      <c r="A109" s="54">
        <v>27</v>
      </c>
      <c r="B109" s="55"/>
      <c r="C109" s="55"/>
      <c r="D109" s="55"/>
    </row>
    <row r="110" spans="1:5" x14ac:dyDescent="0.3">
      <c r="A110" s="56" t="s">
        <v>84</v>
      </c>
      <c r="B110" s="55">
        <v>27</v>
      </c>
      <c r="C110" s="55">
        <v>0</v>
      </c>
      <c r="D110" s="55">
        <v>18</v>
      </c>
    </row>
    <row r="111" spans="1:5" x14ac:dyDescent="0.3">
      <c r="B111"/>
      <c r="C111"/>
      <c r="D111"/>
    </row>
    <row r="112" spans="1:5" x14ac:dyDescent="0.3">
      <c r="B112"/>
      <c r="C112"/>
      <c r="D112"/>
    </row>
    <row r="113" spans="2:4" x14ac:dyDescent="0.3">
      <c r="B113"/>
      <c r="C113"/>
      <c r="D113"/>
    </row>
    <row r="114" spans="2:4" x14ac:dyDescent="0.3">
      <c r="B114"/>
      <c r="C114"/>
      <c r="D114"/>
    </row>
  </sheetData>
  <sheetProtection algorithmName="SHA-512" hashValue="5etrEmzltbibfQrwuOv+1Q8aHS/1zxlbqMPKAbJPLnRpWxH7DvUwz+m1AqHLxgZt8kEtso1NtYuuFGxsohHOIg==" saltValue="zI15TonBZWnbPHZmbrLTnQ==" spinCount="100000" sheet="1" objects="1" scenarios="1" selectLockedCells="1" autoFilter="0"/>
  <mergeCells count="2">
    <mergeCell ref="A1:D1"/>
    <mergeCell ref="B2:C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</vt:lpstr>
      <vt:lpstr>Pořadí družstev</vt:lpstr>
      <vt:lpstr>Pořadí jednotlivců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Lapáček</dc:creator>
  <cp:lastModifiedBy>Lapáček</cp:lastModifiedBy>
  <dcterms:created xsi:type="dcterms:W3CDTF">2022-04-29T05:26:08Z</dcterms:created>
  <dcterms:modified xsi:type="dcterms:W3CDTF">2022-04-29T05:33:38Z</dcterms:modified>
</cp:coreProperties>
</file>